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" i="1" l="1"/>
  <c r="L5" i="1"/>
  <c r="J5" i="1"/>
  <c r="V5" i="1"/>
  <c r="R5" i="1"/>
  <c r="P5" i="1"/>
  <c r="N5" i="1"/>
  <c r="T5" i="1"/>
  <c r="CJ58" i="1"/>
  <c r="CJ42" i="1"/>
  <c r="CJ26" i="1"/>
  <c r="CJ10" i="1"/>
  <c r="CI40" i="1"/>
  <c r="CI7" i="1"/>
  <c r="CH34" i="1"/>
  <c r="CG64" i="1"/>
  <c r="CG48" i="1"/>
  <c r="CG32" i="1"/>
  <c r="CG16" i="1"/>
  <c r="CI47" i="1"/>
  <c r="CH45" i="1"/>
  <c r="CH27" i="1"/>
  <c r="CH9" i="1"/>
  <c r="CJ65" i="1"/>
  <c r="CJ49" i="1"/>
  <c r="CJ33" i="1"/>
  <c r="CJ17" i="1"/>
  <c r="CI54" i="1"/>
  <c r="CI22" i="1"/>
  <c r="CH49" i="1"/>
  <c r="CH16" i="1"/>
  <c r="CG55" i="1"/>
  <c r="CG39" i="1"/>
  <c r="CG23" i="1"/>
  <c r="CG7" i="1"/>
  <c r="CI37" i="1"/>
  <c r="CH66" i="1"/>
  <c r="CH35" i="1"/>
  <c r="CH17" i="1"/>
  <c r="CJ60" i="1"/>
  <c r="CJ44" i="1"/>
  <c r="CJ28" i="1"/>
  <c r="CJ12" i="1"/>
  <c r="CI44" i="1"/>
  <c r="CI11" i="1"/>
  <c r="CH38" i="1"/>
  <c r="CG66" i="1"/>
  <c r="CG50" i="1"/>
  <c r="CG34" i="1"/>
  <c r="CG18" i="1"/>
  <c r="CI59" i="1"/>
  <c r="CI27" i="1"/>
  <c r="CH6" i="1"/>
  <c r="CJ59" i="1"/>
  <c r="CJ43" i="1"/>
  <c r="CJ27" i="1"/>
  <c r="CJ11" i="1"/>
  <c r="CI42" i="1"/>
  <c r="CI9" i="1"/>
  <c r="CH36" i="1"/>
  <c r="CG65" i="1"/>
  <c r="CG49" i="1"/>
  <c r="CG33" i="1"/>
  <c r="CG17" i="1"/>
  <c r="CI57" i="1"/>
  <c r="CI25" i="1"/>
  <c r="CH54" i="1"/>
  <c r="CH23" i="1"/>
  <c r="AL6" i="1"/>
  <c r="CI16" i="1"/>
  <c r="CH21" i="1"/>
  <c r="AN6" i="1"/>
  <c r="CJ54" i="1"/>
  <c r="CJ38" i="1"/>
  <c r="CJ22" i="1"/>
  <c r="CI64" i="1"/>
  <c r="CI32" i="1"/>
  <c r="CH59" i="1"/>
  <c r="CH26" i="1"/>
  <c r="CG60" i="1"/>
  <c r="CG44" i="1"/>
  <c r="CG28" i="1"/>
  <c r="CG12" i="1"/>
  <c r="CI39" i="1"/>
  <c r="CH29" i="1"/>
  <c r="CI6" i="1"/>
  <c r="AR6" i="1"/>
  <c r="CJ61" i="1"/>
  <c r="CJ45" i="1"/>
  <c r="CJ29" i="1"/>
  <c r="CJ13" i="1"/>
  <c r="CI46" i="1"/>
  <c r="CI13" i="1"/>
  <c r="CH40" i="1"/>
  <c r="CH8" i="1"/>
  <c r="CG51" i="1"/>
  <c r="CG35" i="1"/>
  <c r="CG19" i="1"/>
  <c r="CI61" i="1"/>
  <c r="CI29" i="1"/>
  <c r="CH58" i="1"/>
  <c r="CH11" i="1"/>
  <c r="CJ56" i="1"/>
  <c r="CJ40" i="1"/>
  <c r="CJ24" i="1"/>
  <c r="CJ8" i="1"/>
  <c r="CI36" i="1"/>
  <c r="CH63" i="1"/>
  <c r="CH30" i="1"/>
  <c r="CG62" i="1"/>
  <c r="CG46" i="1"/>
  <c r="CG30" i="1"/>
  <c r="CG14" i="1"/>
  <c r="CI51" i="1"/>
  <c r="CI19" i="1"/>
  <c r="CJ55" i="1"/>
  <c r="CJ39" i="1"/>
  <c r="CJ23" i="1"/>
  <c r="CI65" i="1"/>
  <c r="CI34" i="1"/>
  <c r="CH61" i="1"/>
  <c r="CH28" i="1"/>
  <c r="CG61" i="1"/>
  <c r="CG45" i="1"/>
  <c r="CG29" i="1"/>
  <c r="CG13" i="1"/>
  <c r="CI49" i="1"/>
  <c r="CI18" i="1"/>
  <c r="CH46" i="1"/>
  <c r="CH15" i="1"/>
  <c r="AQ6" i="1"/>
  <c r="CI8" i="1"/>
  <c r="CH13" i="1"/>
  <c r="CH64" i="1"/>
  <c r="CJ66" i="1"/>
  <c r="CJ50" i="1"/>
  <c r="CJ34" i="1"/>
  <c r="CJ18" i="1"/>
  <c r="CI56" i="1"/>
  <c r="CI24" i="1"/>
  <c r="CH51" i="1"/>
  <c r="CH18" i="1"/>
  <c r="CG56" i="1"/>
  <c r="CG40" i="1"/>
  <c r="CG24" i="1"/>
  <c r="CG8" i="1"/>
  <c r="CI23" i="1"/>
  <c r="CJ6" i="1"/>
  <c r="CI12" i="1"/>
  <c r="CJ57" i="1"/>
  <c r="CJ41" i="1"/>
  <c r="CJ25" i="1"/>
  <c r="CJ9" i="1"/>
  <c r="CI38" i="1"/>
  <c r="CH65" i="1"/>
  <c r="CH32" i="1"/>
  <c r="CG63" i="1"/>
  <c r="CG47" i="1"/>
  <c r="CG31" i="1"/>
  <c r="CG15" i="1"/>
  <c r="CI53" i="1"/>
  <c r="CI21" i="1"/>
  <c r="CH50" i="1"/>
  <c r="AK6" i="1"/>
  <c r="CJ52" i="1"/>
  <c r="CJ36" i="1"/>
  <c r="CJ20" i="1"/>
  <c r="CI60" i="1"/>
  <c r="CI28" i="1"/>
  <c r="CH55" i="1"/>
  <c r="CH22" i="1"/>
  <c r="CG58" i="1"/>
  <c r="CG42" i="1"/>
  <c r="CG26" i="1"/>
  <c r="CG10" i="1"/>
  <c r="CI43" i="1"/>
  <c r="CH56" i="1"/>
  <c r="CJ51" i="1"/>
  <c r="CJ35" i="1"/>
  <c r="CJ19" i="1"/>
  <c r="CI58" i="1"/>
  <c r="CI26" i="1"/>
  <c r="CH53" i="1"/>
  <c r="CH20" i="1"/>
  <c r="CG57" i="1"/>
  <c r="CG41" i="1"/>
  <c r="CG25" i="1"/>
  <c r="CG9" i="1"/>
  <c r="CI41" i="1"/>
  <c r="CI10" i="1"/>
  <c r="CH39" i="1"/>
  <c r="CH7" i="1"/>
  <c r="CI55" i="1"/>
  <c r="CH52" i="1"/>
  <c r="AO6" i="1"/>
  <c r="CH25" i="1"/>
  <c r="CJ62" i="1"/>
  <c r="CJ46" i="1"/>
  <c r="CJ30" i="1"/>
  <c r="CJ14" i="1"/>
  <c r="CI48" i="1"/>
  <c r="CI15" i="1"/>
  <c r="CH42" i="1"/>
  <c r="CH10" i="1"/>
  <c r="CG52" i="1"/>
  <c r="CG36" i="1"/>
  <c r="CG20" i="1"/>
  <c r="CI63" i="1"/>
  <c r="CH60" i="1"/>
  <c r="AS6" i="1"/>
  <c r="CH41" i="1"/>
  <c r="CJ53" i="1"/>
  <c r="CJ37" i="1"/>
  <c r="CJ21" i="1"/>
  <c r="CI62" i="1"/>
  <c r="CI30" i="1"/>
  <c r="CH57" i="1"/>
  <c r="CH24" i="1"/>
  <c r="CG59" i="1"/>
  <c r="CG43" i="1"/>
  <c r="CG27" i="1"/>
  <c r="CG11" i="1"/>
  <c r="CI45" i="1"/>
  <c r="CI14" i="1"/>
  <c r="CH43" i="1"/>
  <c r="CH48" i="1"/>
  <c r="CJ64" i="1"/>
  <c r="CJ48" i="1"/>
  <c r="CJ32" i="1"/>
  <c r="CJ16" i="1"/>
  <c r="CI52" i="1"/>
  <c r="CI20" i="1"/>
  <c r="CH47" i="1"/>
  <c r="CH14" i="1"/>
  <c r="CG54" i="1"/>
  <c r="CG38" i="1"/>
  <c r="CG22" i="1"/>
  <c r="CJ7" i="1"/>
  <c r="CI35" i="1"/>
  <c r="CH33" i="1"/>
  <c r="CJ63" i="1"/>
  <c r="CJ47" i="1"/>
  <c r="CJ31" i="1"/>
  <c r="CJ15" i="1"/>
  <c r="CI50" i="1"/>
  <c r="CI17" i="1"/>
  <c r="CH44" i="1"/>
  <c r="CH12" i="1"/>
  <c r="CG53" i="1"/>
  <c r="CG37" i="1"/>
  <c r="CG21" i="1"/>
  <c r="CI66" i="1"/>
  <c r="CI33" i="1"/>
  <c r="CH62" i="1"/>
  <c r="CH31" i="1"/>
  <c r="CG6" i="1"/>
  <c r="CI31" i="1"/>
  <c r="CH37" i="1"/>
  <c r="CH19" i="1"/>
  <c r="AM6" i="1"/>
  <c r="AP6" i="1"/>
  <c r="BZ17" i="1"/>
  <c r="BZ56" i="1"/>
  <c r="BZ51" i="1"/>
  <c r="BZ9" i="1"/>
  <c r="CE52" i="1"/>
  <c r="CE36" i="1"/>
  <c r="CE20" i="1"/>
  <c r="CB29" i="1"/>
  <c r="CD57" i="1"/>
  <c r="CD41" i="1"/>
  <c r="CD25" i="1"/>
  <c r="CD9" i="1"/>
  <c r="CC62" i="1"/>
  <c r="CC46" i="1"/>
  <c r="CC30" i="1"/>
  <c r="CC14" i="1"/>
  <c r="CB58" i="1"/>
  <c r="CB42" i="1"/>
  <c r="CB10" i="1"/>
  <c r="BN6" i="1"/>
  <c r="H6" i="1"/>
  <c r="BZ64" i="1"/>
  <c r="CE58" i="1"/>
  <c r="CB34" i="1"/>
  <c r="CD27" i="1"/>
  <c r="CC56" i="1"/>
  <c r="CB60" i="1"/>
  <c r="BJ5" i="1"/>
  <c r="BZ50" i="1"/>
  <c r="BZ33" i="1"/>
  <c r="BZ20" i="1"/>
  <c r="BZ15" i="1"/>
  <c r="CE59" i="1"/>
  <c r="CD64" i="1"/>
  <c r="CD48" i="1"/>
  <c r="CD16" i="1"/>
  <c r="CC21" i="1"/>
  <c r="BQ6" i="1"/>
  <c r="CB56" i="1"/>
  <c r="BZ39" i="1"/>
  <c r="CB18" i="1"/>
  <c r="CC59" i="1"/>
  <c r="CB55" i="1"/>
  <c r="BZ45" i="1"/>
  <c r="CC8" i="1"/>
  <c r="B2" i="1"/>
  <c r="BZ53" i="1"/>
  <c r="BZ40" i="1"/>
  <c r="BZ35" i="1"/>
  <c r="CE64" i="1"/>
  <c r="CE48" i="1"/>
  <c r="CE32" i="1"/>
  <c r="CE16" i="1"/>
  <c r="CB14" i="1"/>
  <c r="CD53" i="1"/>
  <c r="CD37" i="1"/>
  <c r="CD21" i="1"/>
  <c r="CB30" i="1"/>
  <c r="CC58" i="1"/>
  <c r="CC42" i="1"/>
  <c r="CC26" i="1"/>
  <c r="CC10" i="1"/>
  <c r="CB54" i="1"/>
  <c r="CB38" i="1"/>
  <c r="CD6" i="1"/>
  <c r="AA6" i="1"/>
  <c r="BT6" i="1"/>
  <c r="BZ16" i="1"/>
  <c r="CE42" i="1"/>
  <c r="CD63" i="1"/>
  <c r="CD15" i="1"/>
  <c r="CC44" i="1"/>
  <c r="CB48" i="1"/>
  <c r="C6" i="1"/>
  <c r="BZ34" i="1"/>
  <c r="BZ13" i="1"/>
  <c r="BZ63" i="1"/>
  <c r="BZ22" i="1"/>
  <c r="CE55" i="1"/>
  <c r="CE39" i="1"/>
  <c r="CE23" i="1"/>
  <c r="CE7" i="1"/>
  <c r="CD60" i="1"/>
  <c r="CD44" i="1"/>
  <c r="CD28" i="1"/>
  <c r="CD12" i="1"/>
  <c r="CC65" i="1"/>
  <c r="CC49" i="1"/>
  <c r="CC33" i="1"/>
  <c r="CC17" i="1"/>
  <c r="CB61" i="1"/>
  <c r="CB45" i="1"/>
  <c r="CB19" i="1"/>
  <c r="CO6" i="1"/>
  <c r="BZ46" i="1"/>
  <c r="BZ27" i="1"/>
  <c r="CE34" i="1"/>
  <c r="CD55" i="1"/>
  <c r="CD7" i="1"/>
  <c r="CC24" i="1"/>
  <c r="CB44" i="1"/>
  <c r="BZ58" i="1"/>
  <c r="BZ41" i="1"/>
  <c r="BZ28" i="1"/>
  <c r="BZ23" i="1"/>
  <c r="CE61" i="1"/>
  <c r="CE45" i="1"/>
  <c r="CE29" i="1"/>
  <c r="CE13" i="1"/>
  <c r="CD66" i="1"/>
  <c r="CD50" i="1"/>
  <c r="CD34" i="1"/>
  <c r="CD18" i="1"/>
  <c r="CB20" i="1"/>
  <c r="CC55" i="1"/>
  <c r="CC39" i="1"/>
  <c r="CC23" i="1"/>
  <c r="CC7" i="1"/>
  <c r="CB51" i="1"/>
  <c r="CB33" i="1"/>
  <c r="BF5" i="1"/>
  <c r="BS6" i="1"/>
  <c r="BL6" i="1"/>
  <c r="BZ48" i="1"/>
  <c r="CE50" i="1"/>
  <c r="CB22" i="1"/>
  <c r="CD23" i="1"/>
  <c r="CC36" i="1"/>
  <c r="CB52" i="1"/>
  <c r="AC6" i="1"/>
  <c r="CD42" i="1"/>
  <c r="CC63" i="1"/>
  <c r="CC15" i="1"/>
  <c r="CB13" i="1"/>
  <c r="BZ30" i="1"/>
  <c r="CD47" i="1"/>
  <c r="CB16" i="1"/>
  <c r="CE27" i="1"/>
  <c r="CB15" i="1"/>
  <c r="CB65" i="1"/>
  <c r="AX5" i="1"/>
  <c r="CB9" i="1"/>
  <c r="AE6" i="1"/>
  <c r="CE49" i="1"/>
  <c r="CD54" i="1"/>
  <c r="CB36" i="1"/>
  <c r="CC11" i="1"/>
  <c r="AB6" i="1"/>
  <c r="CE14" i="1"/>
  <c r="CN6" i="1"/>
  <c r="BZ54" i="1"/>
  <c r="BZ37" i="1"/>
  <c r="BZ24" i="1"/>
  <c r="BZ19" i="1"/>
  <c r="CE60" i="1"/>
  <c r="CE44" i="1"/>
  <c r="CE28" i="1"/>
  <c r="CE12" i="1"/>
  <c r="CD65" i="1"/>
  <c r="CD49" i="1"/>
  <c r="CD33" i="1"/>
  <c r="CD17" i="1"/>
  <c r="CB17" i="1"/>
  <c r="CC54" i="1"/>
  <c r="CC38" i="1"/>
  <c r="CC22" i="1"/>
  <c r="CB66" i="1"/>
  <c r="CB50" i="1"/>
  <c r="CB31" i="1"/>
  <c r="BB5" i="1"/>
  <c r="BR6" i="1"/>
  <c r="B6" i="1"/>
  <c r="BZ43" i="1"/>
  <c r="CE30" i="1"/>
  <c r="CD51" i="1"/>
  <c r="CD11" i="1"/>
  <c r="CC32" i="1"/>
  <c r="CB35" i="1"/>
  <c r="AF6" i="1"/>
  <c r="BZ65" i="1"/>
  <c r="BZ52" i="1"/>
  <c r="BZ47" i="1"/>
  <c r="BZ6" i="1"/>
  <c r="CE51" i="1"/>
  <c r="CE35" i="1"/>
  <c r="CE19" i="1"/>
  <c r="CB26" i="1"/>
  <c r="CD56" i="1"/>
  <c r="CD40" i="1"/>
  <c r="CD24" i="1"/>
  <c r="CD8" i="1"/>
  <c r="CC61" i="1"/>
  <c r="CC45" i="1"/>
  <c r="CC29" i="1"/>
  <c r="CC13" i="1"/>
  <c r="CB57" i="1"/>
  <c r="CB41" i="1"/>
  <c r="CB7" i="1"/>
  <c r="BM6" i="1"/>
  <c r="BZ61" i="1"/>
  <c r="CE66" i="1"/>
  <c r="CE22" i="1"/>
  <c r="CD43" i="1"/>
  <c r="CC64" i="1"/>
  <c r="CC12" i="1"/>
  <c r="CB25" i="1"/>
  <c r="BZ42" i="1"/>
  <c r="BZ25" i="1"/>
  <c r="BZ12" i="1"/>
  <c r="BZ7" i="1"/>
  <c r="CE57" i="1"/>
  <c r="CE41" i="1"/>
  <c r="CE25" i="1"/>
  <c r="CE9" i="1"/>
  <c r="CD62" i="1"/>
  <c r="CD46" i="1"/>
  <c r="CD30" i="1"/>
  <c r="CD14" i="1"/>
  <c r="CB8" i="1"/>
  <c r="CC51" i="1"/>
  <c r="CC35" i="1"/>
  <c r="CC19" i="1"/>
  <c r="CB63" i="1"/>
  <c r="CB47" i="1"/>
  <c r="CB23" i="1"/>
  <c r="CM6" i="1"/>
  <c r="F6" i="1"/>
  <c r="T4" i="1"/>
  <c r="BZ59" i="1"/>
  <c r="CE38" i="1"/>
  <c r="CD59" i="1"/>
  <c r="CB24" i="1"/>
  <c r="CC28" i="1"/>
  <c r="CB40" i="1"/>
  <c r="AH6" i="1"/>
  <c r="CD26" i="1"/>
  <c r="CC31" i="1"/>
  <c r="CB43" i="1"/>
  <c r="Z6" i="1"/>
  <c r="BZ11" i="1"/>
  <c r="CC60" i="1"/>
  <c r="G6" i="1"/>
  <c r="CE11" i="1"/>
  <c r="CC53" i="1"/>
  <c r="CB49" i="1"/>
  <c r="BZ32" i="1"/>
  <c r="CD19" i="1"/>
  <c r="BZ57" i="1"/>
  <c r="CE65" i="1"/>
  <c r="CE17" i="1"/>
  <c r="CD22" i="1"/>
  <c r="CC27" i="1"/>
  <c r="CB6" i="1"/>
  <c r="CE62" i="1"/>
  <c r="CC48" i="1"/>
  <c r="BZ38" i="1"/>
  <c r="BZ21" i="1"/>
  <c r="BZ8" i="1"/>
  <c r="BZ26" i="1"/>
  <c r="CE56" i="1"/>
  <c r="CE40" i="1"/>
  <c r="CE24" i="1"/>
  <c r="CE8" i="1"/>
  <c r="CD61" i="1"/>
  <c r="CD45" i="1"/>
  <c r="CD29" i="1"/>
  <c r="CD13" i="1"/>
  <c r="CC66" i="1"/>
  <c r="CC50" i="1"/>
  <c r="CC34" i="1"/>
  <c r="CC18" i="1"/>
  <c r="CB62" i="1"/>
  <c r="CB46" i="1"/>
  <c r="CB21" i="1"/>
  <c r="CL6" i="1"/>
  <c r="E6" i="1"/>
  <c r="BZ62" i="1"/>
  <c r="BZ14" i="1"/>
  <c r="CE18" i="1"/>
  <c r="CD39" i="1"/>
  <c r="CB12" i="1"/>
  <c r="CC16" i="1"/>
  <c r="CC6" i="1"/>
  <c r="BZ66" i="1"/>
  <c r="BZ49" i="1"/>
  <c r="BZ36" i="1"/>
  <c r="BZ31" i="1"/>
  <c r="CE63" i="1"/>
  <c r="CE47" i="1"/>
  <c r="CE31" i="1"/>
  <c r="CE15" i="1"/>
  <c r="CB11" i="1"/>
  <c r="CD52" i="1"/>
  <c r="CD36" i="1"/>
  <c r="CD20" i="1"/>
  <c r="CB27" i="1"/>
  <c r="CC57" i="1"/>
  <c r="CC41" i="1"/>
  <c r="CC25" i="1"/>
  <c r="CC9" i="1"/>
  <c r="CB53" i="1"/>
  <c r="CB37" i="1"/>
  <c r="CE6" i="1"/>
  <c r="AD6" i="1"/>
  <c r="BZ29" i="1"/>
  <c r="CE54" i="1"/>
  <c r="CE10" i="1"/>
  <c r="CD31" i="1"/>
  <c r="CC52" i="1"/>
  <c r="CB64" i="1"/>
  <c r="BP6" i="1"/>
  <c r="BZ18" i="1"/>
  <c r="BZ60" i="1"/>
  <c r="BZ55" i="1"/>
  <c r="BZ10" i="1"/>
  <c r="CE53" i="1"/>
  <c r="CE37" i="1"/>
  <c r="CE21" i="1"/>
  <c r="CB32" i="1"/>
  <c r="CD58" i="1"/>
  <c r="CD10" i="1"/>
  <c r="CC47" i="1"/>
  <c r="CB59" i="1"/>
  <c r="BO6" i="1"/>
  <c r="CE26" i="1"/>
  <c r="CC20" i="1"/>
  <c r="CE43" i="1"/>
  <c r="CD32" i="1"/>
  <c r="CC37" i="1"/>
  <c r="CB28" i="1"/>
  <c r="CE46" i="1"/>
  <c r="CC40" i="1"/>
  <c r="BZ44" i="1"/>
  <c r="CE33" i="1"/>
  <c r="CD38" i="1"/>
  <c r="CC43" i="1"/>
  <c r="CB39" i="1"/>
  <c r="AG6" i="1"/>
  <c r="CD35" i="1"/>
  <c r="O4" i="1" l="1"/>
  <c r="AY4" i="1"/>
  <c r="BI4" i="1"/>
  <c r="BD4" i="1"/>
  <c r="D7" i="1" l="1"/>
  <c r="L6" i="1"/>
  <c r="V6" i="1"/>
  <c r="X6" i="1"/>
  <c r="J6" i="1"/>
  <c r="N6" i="1"/>
  <c r="R6" i="1"/>
  <c r="P6" i="1"/>
  <c r="T6" i="1"/>
  <c r="AQ7" i="1"/>
  <c r="AS7" i="1"/>
  <c r="AK7" i="1"/>
  <c r="AO7" i="1"/>
  <c r="AN7" i="1"/>
  <c r="AR7" i="1"/>
  <c r="AM7" i="1"/>
  <c r="AL7" i="1"/>
  <c r="AP7" i="1"/>
  <c r="BT7" i="1"/>
  <c r="CN7" i="1"/>
  <c r="BR7" i="1"/>
  <c r="BS7" i="1"/>
  <c r="C7" i="1"/>
  <c r="F7" i="1"/>
  <c r="AD7" i="1"/>
  <c r="BQ7" i="1"/>
  <c r="AF7" i="1"/>
  <c r="AC7" i="1"/>
  <c r="AE7" i="1"/>
  <c r="AA7" i="1"/>
  <c r="B7" i="1"/>
  <c r="BO7" i="1"/>
  <c r="AB7" i="1"/>
  <c r="H7" i="1"/>
  <c r="BN7" i="1"/>
  <c r="AG7" i="1"/>
  <c r="BP7" i="1"/>
  <c r="BL7" i="1"/>
  <c r="CM7" i="1"/>
  <c r="G7" i="1"/>
  <c r="BM7" i="1"/>
  <c r="E7" i="1"/>
  <c r="CL7" i="1"/>
  <c r="Z7" i="1"/>
  <c r="CO7" i="1"/>
  <c r="AH7" i="1"/>
  <c r="AT6" i="1" l="1"/>
  <c r="I6" i="1"/>
  <c r="BU6" i="1"/>
  <c r="AI6" i="1"/>
  <c r="BU7" i="1"/>
  <c r="AT7" i="1"/>
  <c r="AI7" i="1"/>
  <c r="I7" i="1"/>
  <c r="D8" i="1"/>
  <c r="AR8" i="1"/>
  <c r="AM8" i="1"/>
  <c r="AS8" i="1"/>
  <c r="AO8" i="1"/>
  <c r="AN8" i="1"/>
  <c r="AK8" i="1"/>
  <c r="AL8" i="1"/>
  <c r="AQ8" i="1"/>
  <c r="AP8" i="1"/>
  <c r="AB8" i="1"/>
  <c r="AF8" i="1"/>
  <c r="F8" i="1"/>
  <c r="C8" i="1"/>
  <c r="AD8" i="1"/>
  <c r="BL8" i="1"/>
  <c r="BR8" i="1"/>
  <c r="BO8" i="1"/>
  <c r="H8" i="1"/>
  <c r="AG8" i="1"/>
  <c r="CO8" i="1"/>
  <c r="BM8" i="1"/>
  <c r="AC8" i="1"/>
  <c r="G8" i="1"/>
  <c r="CN8" i="1"/>
  <c r="AA8" i="1"/>
  <c r="CM8" i="1"/>
  <c r="AH8" i="1"/>
  <c r="AE8" i="1"/>
  <c r="BN8" i="1"/>
  <c r="BT8" i="1"/>
  <c r="BQ8" i="1"/>
  <c r="Z8" i="1"/>
  <c r="BP8" i="1"/>
  <c r="E8" i="1"/>
  <c r="BS8" i="1"/>
  <c r="B8" i="1"/>
  <c r="CL8" i="1"/>
  <c r="BU8" i="1" l="1"/>
  <c r="AT8" i="1"/>
  <c r="AI8" i="1"/>
  <c r="I8" i="1"/>
  <c r="D9" i="1"/>
  <c r="AN9" i="1"/>
  <c r="AM9" i="1"/>
  <c r="AK9" i="1"/>
  <c r="AQ9" i="1"/>
  <c r="AO9" i="1"/>
  <c r="AS9" i="1"/>
  <c r="AR9" i="1"/>
  <c r="AL9" i="1"/>
  <c r="AP9" i="1"/>
  <c r="AE9" i="1"/>
  <c r="BM9" i="1"/>
  <c r="BT9" i="1"/>
  <c r="AG9" i="1"/>
  <c r="C9" i="1"/>
  <c r="BQ9" i="1"/>
  <c r="AD9" i="1"/>
  <c r="B9" i="1"/>
  <c r="CM9" i="1"/>
  <c r="AA9" i="1"/>
  <c r="E9" i="1"/>
  <c r="AB9" i="1"/>
  <c r="Z9" i="1"/>
  <c r="BO9" i="1"/>
  <c r="BL9" i="1"/>
  <c r="H9" i="1"/>
  <c r="BN9" i="1"/>
  <c r="BR9" i="1"/>
  <c r="BP9" i="1"/>
  <c r="F9" i="1"/>
  <c r="CL9" i="1"/>
  <c r="AH9" i="1"/>
  <c r="AC9" i="1"/>
  <c r="G9" i="1"/>
  <c r="CN9" i="1"/>
  <c r="AF9" i="1"/>
  <c r="CO9" i="1"/>
  <c r="BS9" i="1"/>
  <c r="BU9" i="1" l="1"/>
  <c r="AT9" i="1"/>
  <c r="AI9" i="1"/>
  <c r="I9" i="1"/>
  <c r="D10" i="1"/>
  <c r="AN10" i="1"/>
  <c r="AM10" i="1"/>
  <c r="AS10" i="1"/>
  <c r="AO10" i="1"/>
  <c r="AR10" i="1"/>
  <c r="AK10" i="1"/>
  <c r="AQ10" i="1"/>
  <c r="AL10" i="1"/>
  <c r="AP10" i="1"/>
  <c r="AH10" i="1"/>
  <c r="BP10" i="1"/>
  <c r="BQ10" i="1"/>
  <c r="H10" i="1"/>
  <c r="BN10" i="1"/>
  <c r="Z10" i="1"/>
  <c r="BO10" i="1"/>
  <c r="AE10" i="1"/>
  <c r="CO10" i="1"/>
  <c r="AD10" i="1"/>
  <c r="E10" i="1"/>
  <c r="CN10" i="1"/>
  <c r="F10" i="1"/>
  <c r="CL10" i="1"/>
  <c r="C10" i="1"/>
  <c r="BT10" i="1"/>
  <c r="BM10" i="1"/>
  <c r="BR10" i="1"/>
  <c r="G10" i="1"/>
  <c r="BS10" i="1"/>
  <c r="CM10" i="1"/>
  <c r="B10" i="1"/>
  <c r="AC10" i="1"/>
  <c r="BL10" i="1"/>
  <c r="AF10" i="1"/>
  <c r="AA10" i="1"/>
  <c r="AG10" i="1"/>
  <c r="AB10" i="1"/>
  <c r="BU10" i="1" l="1"/>
  <c r="AT10" i="1"/>
  <c r="AI10" i="1"/>
  <c r="I10" i="1"/>
  <c r="D11" i="1"/>
  <c r="AK11" i="1"/>
  <c r="AM11" i="1"/>
  <c r="AR11" i="1"/>
  <c r="AL11" i="1"/>
  <c r="AO11" i="1"/>
  <c r="AN11" i="1"/>
  <c r="AS11" i="1"/>
  <c r="AQ11" i="1"/>
  <c r="AP11" i="1"/>
  <c r="CN11" i="1"/>
  <c r="C11" i="1"/>
  <c r="B11" i="1"/>
  <c r="BO11" i="1"/>
  <c r="BT11" i="1"/>
  <c r="CL11" i="1"/>
  <c r="BR11" i="1"/>
  <c r="AE11" i="1"/>
  <c r="AA11" i="1"/>
  <c r="BL11" i="1"/>
  <c r="CM11" i="1"/>
  <c r="BQ11" i="1"/>
  <c r="F11" i="1"/>
  <c r="AC11" i="1"/>
  <c r="AG11" i="1"/>
  <c r="BP11" i="1"/>
  <c r="AH11" i="1"/>
  <c r="BS11" i="1"/>
  <c r="AB11" i="1"/>
  <c r="AF11" i="1"/>
  <c r="BN11" i="1"/>
  <c r="E11" i="1"/>
  <c r="Z11" i="1"/>
  <c r="CO11" i="1"/>
  <c r="AD11" i="1"/>
  <c r="G11" i="1"/>
  <c r="BM11" i="1"/>
  <c r="H11" i="1"/>
  <c r="BU11" i="1" l="1"/>
  <c r="AT11" i="1"/>
  <c r="AI11" i="1"/>
  <c r="I11" i="1"/>
  <c r="D12" i="1"/>
  <c r="AR12" i="1"/>
  <c r="AL12" i="1"/>
  <c r="AM12" i="1"/>
  <c r="AS12" i="1"/>
  <c r="AQ12" i="1"/>
  <c r="AN12" i="1"/>
  <c r="AK12" i="1"/>
  <c r="AO12" i="1"/>
  <c r="AP12" i="1"/>
  <c r="AE12" i="1"/>
  <c r="BN12" i="1"/>
  <c r="BT12" i="1"/>
  <c r="CN12" i="1"/>
  <c r="C12" i="1"/>
  <c r="BR12" i="1"/>
  <c r="AD12" i="1"/>
  <c r="B12" i="1"/>
  <c r="CM12" i="1"/>
  <c r="BQ12" i="1"/>
  <c r="AH12" i="1"/>
  <c r="AA12" i="1"/>
  <c r="F12" i="1"/>
  <c r="BM12" i="1"/>
  <c r="BL12" i="1"/>
  <c r="Z12" i="1"/>
  <c r="AB12" i="1"/>
  <c r="AF12" i="1"/>
  <c r="BP12" i="1"/>
  <c r="BS12" i="1"/>
  <c r="CL12" i="1"/>
  <c r="E12" i="1"/>
  <c r="AC12" i="1"/>
  <c r="G12" i="1"/>
  <c r="BO12" i="1"/>
  <c r="H12" i="1"/>
  <c r="CO12" i="1"/>
  <c r="AG12" i="1"/>
  <c r="BU12" i="1" l="1"/>
  <c r="AT12" i="1"/>
  <c r="AI12" i="1"/>
  <c r="I12" i="1"/>
  <c r="D13" i="1"/>
  <c r="AL13" i="1"/>
  <c r="AM13" i="1"/>
  <c r="AQ13" i="1"/>
  <c r="AK13" i="1"/>
  <c r="AN13" i="1"/>
  <c r="AS13" i="1"/>
  <c r="AR13" i="1"/>
  <c r="AO13" i="1"/>
  <c r="AP13" i="1"/>
  <c r="AH13" i="1"/>
  <c r="AC13" i="1"/>
  <c r="BT13" i="1"/>
  <c r="AG13" i="1"/>
  <c r="C13" i="1"/>
  <c r="BQ13" i="1"/>
  <c r="AD13" i="1"/>
  <c r="AE13" i="1"/>
  <c r="BM13" i="1"/>
  <c r="AA13" i="1"/>
  <c r="E13" i="1"/>
  <c r="AB13" i="1"/>
  <c r="Z13" i="1"/>
  <c r="BO13" i="1"/>
  <c r="B13" i="1"/>
  <c r="CN13" i="1"/>
  <c r="BN13" i="1"/>
  <c r="BR13" i="1"/>
  <c r="BP13" i="1"/>
  <c r="F13" i="1"/>
  <c r="CM13" i="1"/>
  <c r="H13" i="1"/>
  <c r="BL13" i="1"/>
  <c r="G13" i="1"/>
  <c r="CL13" i="1"/>
  <c r="AF13" i="1"/>
  <c r="CO13" i="1"/>
  <c r="BS13" i="1"/>
  <c r="BU13" i="1" l="1"/>
  <c r="AT13" i="1"/>
  <c r="AI13" i="1"/>
  <c r="I13" i="1"/>
  <c r="D14" i="1"/>
  <c r="AN14" i="1"/>
  <c r="AM14" i="1"/>
  <c r="AS14" i="1"/>
  <c r="AR14" i="1"/>
  <c r="AO14" i="1"/>
  <c r="AK14" i="1"/>
  <c r="AQ14" i="1"/>
  <c r="AL14" i="1"/>
  <c r="AP14" i="1"/>
  <c r="H14" i="1"/>
  <c r="BN14" i="1"/>
  <c r="Z14" i="1"/>
  <c r="BO14" i="1"/>
  <c r="AH14" i="1"/>
  <c r="BP14" i="1"/>
  <c r="AD14" i="1"/>
  <c r="E14" i="1"/>
  <c r="CL14" i="1"/>
  <c r="F14" i="1"/>
  <c r="CN14" i="1"/>
  <c r="AE14" i="1"/>
  <c r="CO14" i="1"/>
  <c r="BM14" i="1"/>
  <c r="BR14" i="1"/>
  <c r="BL14" i="1"/>
  <c r="BS14" i="1"/>
  <c r="AF14" i="1"/>
  <c r="C14" i="1"/>
  <c r="B14" i="1"/>
  <c r="CM14" i="1"/>
  <c r="BT14" i="1"/>
  <c r="AA14" i="1"/>
  <c r="AG14" i="1"/>
  <c r="AB14" i="1"/>
  <c r="G14" i="1"/>
  <c r="AC14" i="1"/>
  <c r="BQ14" i="1"/>
  <c r="BU14" i="1" l="1"/>
  <c r="AT14" i="1"/>
  <c r="AI14" i="1"/>
  <c r="I14" i="1"/>
  <c r="D15" i="1"/>
  <c r="AS15" i="1"/>
  <c r="AL15" i="1"/>
  <c r="AR15" i="1"/>
  <c r="AM15" i="1"/>
  <c r="AO15" i="1"/>
  <c r="AN15" i="1"/>
  <c r="AK15" i="1"/>
  <c r="AQ15" i="1"/>
  <c r="AP15" i="1"/>
  <c r="BT15" i="1"/>
  <c r="CN15" i="1"/>
  <c r="E15" i="1"/>
  <c r="CL15" i="1"/>
  <c r="Z15" i="1"/>
  <c r="CO15" i="1"/>
  <c r="AD15" i="1"/>
  <c r="BQ15" i="1"/>
  <c r="BS15" i="1"/>
  <c r="BR15" i="1"/>
  <c r="AE15" i="1"/>
  <c r="C15" i="1"/>
  <c r="B15" i="1"/>
  <c r="BO15" i="1"/>
  <c r="AB15" i="1"/>
  <c r="AF15" i="1"/>
  <c r="AC15" i="1"/>
  <c r="F15" i="1"/>
  <c r="AA15" i="1"/>
  <c r="BL15" i="1"/>
  <c r="CM15" i="1"/>
  <c r="G15" i="1"/>
  <c r="BM15" i="1"/>
  <c r="H15" i="1"/>
  <c r="BN15" i="1"/>
  <c r="AG15" i="1"/>
  <c r="BP15" i="1"/>
  <c r="AH15" i="1"/>
  <c r="BU15" i="1" l="1"/>
  <c r="AT15" i="1"/>
  <c r="AI15" i="1"/>
  <c r="I15" i="1"/>
  <c r="D16" i="1"/>
  <c r="AL16" i="1"/>
  <c r="AK16" i="1"/>
  <c r="AS16" i="1"/>
  <c r="AM16" i="1"/>
  <c r="AQ16" i="1"/>
  <c r="AR16" i="1"/>
  <c r="AP16" i="1"/>
  <c r="AO16" i="1"/>
  <c r="AN16" i="1"/>
  <c r="G16" i="1"/>
  <c r="BO16" i="1"/>
  <c r="F16" i="1"/>
  <c r="AE16" i="1"/>
  <c r="BN16" i="1"/>
  <c r="C16" i="1"/>
  <c r="BS16" i="1"/>
  <c r="BT16" i="1"/>
  <c r="E16" i="1"/>
  <c r="AG16" i="1"/>
  <c r="B16" i="1"/>
  <c r="CM16" i="1"/>
  <c r="AA16" i="1"/>
  <c r="AD16" i="1"/>
  <c r="BQ16" i="1"/>
  <c r="H16" i="1"/>
  <c r="BM16" i="1"/>
  <c r="BL16" i="1"/>
  <c r="CN16" i="1"/>
  <c r="CO16" i="1"/>
  <c r="CL16" i="1"/>
  <c r="BR16" i="1"/>
  <c r="AB16" i="1"/>
  <c r="BP16" i="1"/>
  <c r="Z16" i="1"/>
  <c r="AC16" i="1"/>
  <c r="AF16" i="1"/>
  <c r="AH16" i="1"/>
  <c r="BU16" i="1" l="1"/>
  <c r="AT16" i="1"/>
  <c r="AI16" i="1"/>
  <c r="I16" i="1"/>
  <c r="D17" i="1"/>
  <c r="AQ17" i="1"/>
  <c r="AL17" i="1"/>
  <c r="AP17" i="1"/>
  <c r="AO17" i="1"/>
  <c r="AK17" i="1"/>
  <c r="AN17" i="1"/>
  <c r="AR17" i="1"/>
  <c r="AS17" i="1"/>
  <c r="AM17" i="1"/>
  <c r="C17" i="1"/>
  <c r="BL17" i="1"/>
  <c r="BR17" i="1"/>
  <c r="AA17" i="1"/>
  <c r="E17" i="1"/>
  <c r="BO17" i="1"/>
  <c r="AC17" i="1"/>
  <c r="AB17" i="1"/>
  <c r="AH17" i="1"/>
  <c r="AE17" i="1"/>
  <c r="BN17" i="1"/>
  <c r="BS17" i="1"/>
  <c r="CM17" i="1"/>
  <c r="CL17" i="1"/>
  <c r="BP17" i="1"/>
  <c r="F17" i="1"/>
  <c r="B17" i="1"/>
  <c r="CN17" i="1"/>
  <c r="AF17" i="1"/>
  <c r="Z17" i="1"/>
  <c r="G17" i="1"/>
  <c r="CO17" i="1"/>
  <c r="BM17" i="1"/>
  <c r="BQ17" i="1"/>
  <c r="H17" i="1"/>
  <c r="AD17" i="1"/>
  <c r="BT17" i="1"/>
  <c r="BU17" i="1" l="1"/>
  <c r="AT17" i="1"/>
  <c r="AI17" i="1"/>
  <c r="I17" i="1"/>
  <c r="D18" i="1"/>
  <c r="AO18" i="1"/>
  <c r="AM18" i="1"/>
  <c r="AR18" i="1"/>
  <c r="AL18" i="1"/>
  <c r="AS18" i="1"/>
  <c r="AN18" i="1"/>
  <c r="AQ18" i="1"/>
  <c r="AK18" i="1"/>
  <c r="AP18" i="1"/>
  <c r="G18" i="1"/>
  <c r="CL18" i="1"/>
  <c r="BS18" i="1"/>
  <c r="E18" i="1"/>
  <c r="AC18" i="1"/>
  <c r="BN18" i="1"/>
  <c r="B18" i="1"/>
  <c r="BT18" i="1"/>
  <c r="BQ18" i="1"/>
  <c r="BM18" i="1"/>
  <c r="BR18" i="1"/>
  <c r="BP18" i="1"/>
  <c r="CN18" i="1"/>
  <c r="BL18" i="1"/>
  <c r="AB18" i="1"/>
  <c r="Z18" i="1"/>
  <c r="CM18" i="1"/>
  <c r="AF18" i="1"/>
  <c r="CO18" i="1"/>
  <c r="AH18" i="1"/>
  <c r="AA18" i="1"/>
  <c r="AG18" i="1"/>
  <c r="BO18" i="1"/>
  <c r="F18" i="1"/>
  <c r="H18" i="1"/>
  <c r="C18" i="1"/>
  <c r="AD18" i="1"/>
  <c r="AE18" i="1"/>
  <c r="BU18" i="1" l="1"/>
  <c r="AT18" i="1"/>
  <c r="AI18" i="1"/>
  <c r="I18" i="1"/>
  <c r="D19" i="1"/>
  <c r="AS19" i="1"/>
  <c r="AN19" i="1"/>
  <c r="AK19" i="1"/>
  <c r="AM19" i="1"/>
  <c r="AQ19" i="1"/>
  <c r="AO19" i="1"/>
  <c r="AR19" i="1"/>
  <c r="AL19" i="1"/>
  <c r="AP19" i="1"/>
  <c r="Z19" i="1"/>
  <c r="BN19" i="1"/>
  <c r="AA19" i="1"/>
  <c r="H19" i="1"/>
  <c r="BM19" i="1"/>
  <c r="AE19" i="1"/>
  <c r="BO19" i="1"/>
  <c r="F19" i="1"/>
  <c r="CO19" i="1"/>
  <c r="BP19" i="1"/>
  <c r="AF19" i="1"/>
  <c r="BS19" i="1"/>
  <c r="AH19" i="1"/>
  <c r="BL19" i="1"/>
  <c r="BR19" i="1"/>
  <c r="CN19" i="1"/>
  <c r="BT19" i="1"/>
  <c r="E19" i="1"/>
  <c r="CM19" i="1"/>
  <c r="AG19" i="1"/>
  <c r="AC19" i="1"/>
  <c r="C19" i="1"/>
  <c r="BQ19" i="1"/>
  <c r="AB19" i="1"/>
  <c r="B19" i="1"/>
  <c r="AD19" i="1"/>
  <c r="G19" i="1"/>
  <c r="CL19" i="1"/>
  <c r="BU19" i="1" l="1"/>
  <c r="AT19" i="1"/>
  <c r="AI19" i="1"/>
  <c r="I19" i="1"/>
  <c r="D20" i="1"/>
  <c r="AO20" i="1"/>
  <c r="AP20" i="1"/>
  <c r="AS20" i="1"/>
  <c r="AL20" i="1"/>
  <c r="AQ20" i="1"/>
  <c r="AN20" i="1"/>
  <c r="AR20" i="1"/>
  <c r="AM20" i="1"/>
  <c r="AK20" i="1"/>
  <c r="AG20" i="1"/>
  <c r="BP20" i="1"/>
  <c r="AH20" i="1"/>
  <c r="AF20" i="1"/>
  <c r="G20" i="1"/>
  <c r="Z20" i="1"/>
  <c r="CO20" i="1"/>
  <c r="AD20" i="1"/>
  <c r="E20" i="1"/>
  <c r="BT20" i="1"/>
  <c r="CM20" i="1"/>
  <c r="CN20" i="1"/>
  <c r="BR20" i="1"/>
  <c r="F20" i="1"/>
  <c r="C20" i="1"/>
  <c r="B20" i="1"/>
  <c r="BM20" i="1"/>
  <c r="BO20" i="1"/>
  <c r="BQ20" i="1"/>
  <c r="H20" i="1"/>
  <c r="BN20" i="1"/>
  <c r="BS20" i="1"/>
  <c r="AA20" i="1"/>
  <c r="BL20" i="1"/>
  <c r="CL20" i="1"/>
  <c r="AE20" i="1"/>
  <c r="AC20" i="1"/>
  <c r="AB20" i="1"/>
  <c r="BU20" i="1" l="1"/>
  <c r="AT20" i="1"/>
  <c r="AI20" i="1"/>
  <c r="I20" i="1"/>
  <c r="D21" i="1"/>
  <c r="AR21" i="1"/>
  <c r="AS21" i="1"/>
  <c r="AO21" i="1"/>
  <c r="AM21" i="1"/>
  <c r="AK21" i="1"/>
  <c r="AP21" i="1"/>
  <c r="AN21" i="1"/>
  <c r="AQ21" i="1"/>
  <c r="AL21" i="1"/>
  <c r="AF21" i="1"/>
  <c r="BP21" i="1"/>
  <c r="BS21" i="1"/>
  <c r="CM21" i="1"/>
  <c r="AC21" i="1"/>
  <c r="G21" i="1"/>
  <c r="BM21" i="1"/>
  <c r="H21" i="1"/>
  <c r="CO21" i="1"/>
  <c r="AG21" i="1"/>
  <c r="AE21" i="1"/>
  <c r="BO21" i="1"/>
  <c r="BT21" i="1"/>
  <c r="CL21" i="1"/>
  <c r="AA21" i="1"/>
  <c r="E21" i="1"/>
  <c r="C21" i="1"/>
  <c r="Z21" i="1"/>
  <c r="AD21" i="1"/>
  <c r="B21" i="1"/>
  <c r="CN21" i="1"/>
  <c r="BQ21" i="1"/>
  <c r="BR21" i="1"/>
  <c r="AB21" i="1"/>
  <c r="F21" i="1"/>
  <c r="BN21" i="1"/>
  <c r="BL21" i="1"/>
  <c r="AH21" i="1"/>
  <c r="BU21" i="1" l="1"/>
  <c r="AT21" i="1"/>
  <c r="AI21" i="1"/>
  <c r="I21" i="1"/>
  <c r="D22" i="1"/>
  <c r="AQ22" i="1"/>
  <c r="AK22" i="1"/>
  <c r="AS22" i="1"/>
  <c r="AL22" i="1"/>
  <c r="AO22" i="1"/>
  <c r="AR22" i="1"/>
  <c r="AP22" i="1"/>
  <c r="AM22" i="1"/>
  <c r="AN22" i="1"/>
  <c r="BR22" i="1"/>
  <c r="BP22" i="1"/>
  <c r="BS22" i="1"/>
  <c r="AH22" i="1"/>
  <c r="AA22" i="1"/>
  <c r="G22" i="1"/>
  <c r="CN22" i="1"/>
  <c r="AF22" i="1"/>
  <c r="CO22" i="1"/>
  <c r="AD22" i="1"/>
  <c r="AE22" i="1"/>
  <c r="BO22" i="1"/>
  <c r="BT22" i="1"/>
  <c r="CM22" i="1"/>
  <c r="BN22" i="1"/>
  <c r="H22" i="1"/>
  <c r="C22" i="1"/>
  <c r="Z22" i="1"/>
  <c r="BM22" i="1"/>
  <c r="B22" i="1"/>
  <c r="CL22" i="1"/>
  <c r="AB22" i="1"/>
  <c r="E22" i="1"/>
  <c r="AC22" i="1"/>
  <c r="F22" i="1"/>
  <c r="AG22" i="1"/>
  <c r="BL22" i="1"/>
  <c r="BQ22" i="1"/>
  <c r="BU22" i="1" l="1"/>
  <c r="AT22" i="1"/>
  <c r="AI22" i="1"/>
  <c r="I22" i="1"/>
  <c r="D23" i="1"/>
  <c r="AO23" i="1"/>
  <c r="AR23" i="1"/>
  <c r="AK23" i="1"/>
  <c r="AL23" i="1"/>
  <c r="AP23" i="1"/>
  <c r="AQ23" i="1"/>
  <c r="AS23" i="1"/>
  <c r="AM23" i="1"/>
  <c r="AN23" i="1"/>
  <c r="F23" i="1"/>
  <c r="CN23" i="1"/>
  <c r="AH23" i="1"/>
  <c r="BP23" i="1"/>
  <c r="CL23" i="1"/>
  <c r="BR23" i="1"/>
  <c r="BT23" i="1"/>
  <c r="BS23" i="1"/>
  <c r="BQ23" i="1"/>
  <c r="AE23" i="1"/>
  <c r="CO23" i="1"/>
  <c r="G23" i="1"/>
  <c r="AB23" i="1"/>
  <c r="AD23" i="1"/>
  <c r="AG23" i="1"/>
  <c r="AA23" i="1"/>
  <c r="B23" i="1"/>
  <c r="C23" i="1"/>
  <c r="AF23" i="1"/>
  <c r="H23" i="1"/>
  <c r="BO23" i="1"/>
  <c r="Z23" i="1"/>
  <c r="BM23" i="1"/>
  <c r="BL23" i="1"/>
  <c r="AC23" i="1"/>
  <c r="BN23" i="1"/>
  <c r="E23" i="1"/>
  <c r="CM23" i="1"/>
  <c r="BU23" i="1" l="1"/>
  <c r="AT23" i="1"/>
  <c r="AI23" i="1"/>
  <c r="I23" i="1"/>
  <c r="D24" i="1"/>
  <c r="AK24" i="1"/>
  <c r="AM24" i="1"/>
  <c r="AR24" i="1"/>
  <c r="AQ24" i="1"/>
  <c r="AS24" i="1"/>
  <c r="AO24" i="1"/>
  <c r="AL24" i="1"/>
  <c r="AN24" i="1"/>
  <c r="AP24" i="1"/>
  <c r="AG24" i="1"/>
  <c r="BP24" i="1"/>
  <c r="E24" i="1"/>
  <c r="BL24" i="1"/>
  <c r="F24" i="1"/>
  <c r="AC24" i="1"/>
  <c r="BR24" i="1"/>
  <c r="Z24" i="1"/>
  <c r="CO24" i="1"/>
  <c r="BN24" i="1"/>
  <c r="AH24" i="1"/>
  <c r="G24" i="1"/>
  <c r="CN24" i="1"/>
  <c r="CL24" i="1"/>
  <c r="AF24" i="1"/>
  <c r="AB24" i="1"/>
  <c r="C24" i="1"/>
  <c r="CM24" i="1"/>
  <c r="BS24" i="1"/>
  <c r="AD24" i="1"/>
  <c r="BT24" i="1"/>
  <c r="H24" i="1"/>
  <c r="AE24" i="1"/>
  <c r="AA24" i="1"/>
  <c r="BO24" i="1"/>
  <c r="B24" i="1"/>
  <c r="BM24" i="1"/>
  <c r="BQ24" i="1"/>
  <c r="BU24" i="1" l="1"/>
  <c r="AT24" i="1"/>
  <c r="AI24" i="1"/>
  <c r="I24" i="1"/>
  <c r="D25" i="1"/>
  <c r="AO25" i="1"/>
  <c r="AN25" i="1"/>
  <c r="AK25" i="1"/>
  <c r="AL25" i="1"/>
  <c r="AM25" i="1"/>
  <c r="AR25" i="1"/>
  <c r="AS25" i="1"/>
  <c r="AQ25" i="1"/>
  <c r="AP25" i="1"/>
  <c r="BT25" i="1"/>
  <c r="CN25" i="1"/>
  <c r="CO25" i="1"/>
  <c r="BN25" i="1"/>
  <c r="BL25" i="1"/>
  <c r="AF25" i="1"/>
  <c r="AD25" i="1"/>
  <c r="BQ25" i="1"/>
  <c r="AH25" i="1"/>
  <c r="BR25" i="1"/>
  <c r="E25" i="1"/>
  <c r="AC25" i="1"/>
  <c r="C25" i="1"/>
  <c r="CM25" i="1"/>
  <c r="F25" i="1"/>
  <c r="Z25" i="1"/>
  <c r="AA25" i="1"/>
  <c r="H25" i="1"/>
  <c r="BS25" i="1"/>
  <c r="AE25" i="1"/>
  <c r="BO25" i="1"/>
  <c r="BP25" i="1"/>
  <c r="G25" i="1"/>
  <c r="BM25" i="1"/>
  <c r="AB25" i="1"/>
  <c r="AG25" i="1"/>
  <c r="B25" i="1"/>
  <c r="CL25" i="1"/>
  <c r="BU25" i="1" l="1"/>
  <c r="AT25" i="1"/>
  <c r="AI25" i="1"/>
  <c r="I25" i="1"/>
  <c r="D26" i="1"/>
  <c r="AQ26" i="1"/>
  <c r="AK26" i="1"/>
  <c r="AL26" i="1"/>
  <c r="AS26" i="1"/>
  <c r="AN26" i="1"/>
  <c r="AP26" i="1"/>
  <c r="AM26" i="1"/>
  <c r="AO26" i="1"/>
  <c r="AR26" i="1"/>
  <c r="AB26" i="1"/>
  <c r="E26" i="1"/>
  <c r="Z26" i="1"/>
  <c r="H26" i="1"/>
  <c r="BQ26" i="1"/>
  <c r="AC26" i="1"/>
  <c r="BL26" i="1"/>
  <c r="F26" i="1"/>
  <c r="BN26" i="1"/>
  <c r="BS26" i="1"/>
  <c r="B26" i="1"/>
  <c r="AH26" i="1"/>
  <c r="AA26" i="1"/>
  <c r="CO26" i="1"/>
  <c r="BM26" i="1"/>
  <c r="BR26" i="1"/>
  <c r="AF26" i="1"/>
  <c r="CN26" i="1"/>
  <c r="C26" i="1"/>
  <c r="AD26" i="1"/>
  <c r="AE26" i="1"/>
  <c r="BO26" i="1"/>
  <c r="BT26" i="1"/>
  <c r="AG26" i="1"/>
  <c r="BP26" i="1"/>
  <c r="CL26" i="1"/>
  <c r="G26" i="1"/>
  <c r="CM26" i="1"/>
  <c r="BU26" i="1" l="1"/>
  <c r="AT26" i="1"/>
  <c r="AI26" i="1"/>
  <c r="I26" i="1"/>
  <c r="D27" i="1"/>
  <c r="AO27" i="1"/>
  <c r="AM27" i="1"/>
  <c r="AS27" i="1"/>
  <c r="AN27" i="1"/>
  <c r="AL27" i="1"/>
  <c r="AR27" i="1"/>
  <c r="AQ27" i="1"/>
  <c r="AK27" i="1"/>
  <c r="AP27" i="1"/>
  <c r="F27" i="1"/>
  <c r="CN27" i="1"/>
  <c r="BP27" i="1"/>
  <c r="BR27" i="1"/>
  <c r="CL27" i="1"/>
  <c r="H27" i="1"/>
  <c r="AG27" i="1"/>
  <c r="AF27" i="1"/>
  <c r="BS27" i="1"/>
  <c r="G27" i="1"/>
  <c r="BT27" i="1"/>
  <c r="E27" i="1"/>
  <c r="BM27" i="1"/>
  <c r="AC27" i="1"/>
  <c r="BN27" i="1"/>
  <c r="AH27" i="1"/>
  <c r="Z27" i="1"/>
  <c r="BQ27" i="1"/>
  <c r="AE27" i="1"/>
  <c r="AD27" i="1"/>
  <c r="AB27" i="1"/>
  <c r="CO27" i="1"/>
  <c r="B27" i="1"/>
  <c r="AA27" i="1"/>
  <c r="C27" i="1"/>
  <c r="CM27" i="1"/>
  <c r="BO27" i="1"/>
  <c r="BL27" i="1"/>
  <c r="BU27" i="1" l="1"/>
  <c r="AT27" i="1"/>
  <c r="AI27" i="1"/>
  <c r="I27" i="1"/>
  <c r="D28" i="1"/>
  <c r="AO28" i="1"/>
  <c r="AN28" i="1"/>
  <c r="AR28" i="1"/>
  <c r="AL28" i="1"/>
  <c r="AK28" i="1"/>
  <c r="AQ28" i="1"/>
  <c r="AS28" i="1"/>
  <c r="AM28" i="1"/>
  <c r="AP28" i="1"/>
  <c r="G28" i="1"/>
  <c r="CN28" i="1"/>
  <c r="BQ28" i="1"/>
  <c r="AA28" i="1"/>
  <c r="BM28" i="1"/>
  <c r="BL28" i="1"/>
  <c r="H28" i="1"/>
  <c r="B28" i="1"/>
  <c r="BT28" i="1"/>
  <c r="BR28" i="1"/>
  <c r="F28" i="1"/>
  <c r="BP28" i="1"/>
  <c r="AG28" i="1"/>
  <c r="AC28" i="1"/>
  <c r="AD28" i="1"/>
  <c r="BO28" i="1"/>
  <c r="BS28" i="1"/>
  <c r="AB28" i="1"/>
  <c r="CL28" i="1"/>
  <c r="AF28" i="1"/>
  <c r="CO28" i="1"/>
  <c r="Z28" i="1"/>
  <c r="AH28" i="1"/>
  <c r="BN28" i="1"/>
  <c r="AE28" i="1"/>
  <c r="C28" i="1"/>
  <c r="E28" i="1"/>
  <c r="CM28" i="1"/>
  <c r="BU28" i="1" l="1"/>
  <c r="AT28" i="1"/>
  <c r="AI28" i="1"/>
  <c r="I28" i="1"/>
  <c r="D29" i="1"/>
  <c r="AO29" i="1"/>
  <c r="AL29" i="1"/>
  <c r="AK29" i="1"/>
  <c r="AN29" i="1"/>
  <c r="AM29" i="1"/>
  <c r="AR29" i="1"/>
  <c r="AS29" i="1"/>
  <c r="AQ29" i="1"/>
  <c r="AP29" i="1"/>
  <c r="F29" i="1"/>
  <c r="CL29" i="1"/>
  <c r="AE29" i="1"/>
  <c r="CO29" i="1"/>
  <c r="BQ29" i="1"/>
  <c r="AF29" i="1"/>
  <c r="BO29" i="1"/>
  <c r="AC29" i="1"/>
  <c r="BS29" i="1"/>
  <c r="E29" i="1"/>
  <c r="C29" i="1"/>
  <c r="G29" i="1"/>
  <c r="AD29" i="1"/>
  <c r="H29" i="1"/>
  <c r="CN29" i="1"/>
  <c r="BN29" i="1"/>
  <c r="BT29" i="1"/>
  <c r="AA29" i="1"/>
  <c r="Z29" i="1"/>
  <c r="AB29" i="1"/>
  <c r="AH29" i="1"/>
  <c r="BR29" i="1"/>
  <c r="AG29" i="1"/>
  <c r="BM29" i="1"/>
  <c r="B29" i="1"/>
  <c r="BP29" i="1"/>
  <c r="BL29" i="1"/>
  <c r="CM29" i="1"/>
  <c r="BU29" i="1" l="1"/>
  <c r="AT29" i="1"/>
  <c r="AI29" i="1"/>
  <c r="I29" i="1"/>
  <c r="D30" i="1"/>
  <c r="AS30" i="1"/>
  <c r="AM30" i="1"/>
  <c r="AR30" i="1"/>
  <c r="AN30" i="1"/>
  <c r="AQ30" i="1"/>
  <c r="AK30" i="1"/>
  <c r="AO30" i="1"/>
  <c r="AL30" i="1"/>
  <c r="AP30" i="1"/>
  <c r="AG30" i="1"/>
  <c r="BP30" i="1"/>
  <c r="AD30" i="1"/>
  <c r="AE30" i="1"/>
  <c r="AA30" i="1"/>
  <c r="H30" i="1"/>
  <c r="BN30" i="1"/>
  <c r="AB30" i="1"/>
  <c r="Z30" i="1"/>
  <c r="CO30" i="1"/>
  <c r="BM30" i="1"/>
  <c r="B30" i="1"/>
  <c r="BO30" i="1"/>
  <c r="E30" i="1"/>
  <c r="CL30" i="1"/>
  <c r="G30" i="1"/>
  <c r="BS30" i="1"/>
  <c r="C30" i="1"/>
  <c r="F30" i="1"/>
  <c r="CM30" i="1"/>
  <c r="BL30" i="1"/>
  <c r="BR30" i="1"/>
  <c r="AF30" i="1"/>
  <c r="AC30" i="1"/>
  <c r="AH30" i="1"/>
  <c r="CN30" i="1"/>
  <c r="BQ30" i="1"/>
  <c r="BU30" i="1" l="1"/>
  <c r="AT30" i="1"/>
  <c r="AI30" i="1"/>
  <c r="I30" i="1"/>
  <c r="D31" i="1"/>
  <c r="AR31" i="1"/>
  <c r="AN31" i="1"/>
  <c r="AP31" i="1"/>
  <c r="AL31" i="1"/>
  <c r="AQ31" i="1"/>
  <c r="AO31" i="1"/>
  <c r="AM31" i="1"/>
  <c r="AS31" i="1"/>
  <c r="AK31" i="1"/>
  <c r="BT31" i="1"/>
  <c r="CN31" i="1"/>
  <c r="C31" i="1"/>
  <c r="Z31" i="1"/>
  <c r="AG31" i="1"/>
  <c r="BL31" i="1"/>
  <c r="AD31" i="1"/>
  <c r="BM31" i="1"/>
  <c r="BQ31" i="1"/>
  <c r="E31" i="1"/>
  <c r="AC31" i="1"/>
  <c r="F31" i="1"/>
  <c r="AH31" i="1"/>
  <c r="AB31" i="1"/>
  <c r="CL31" i="1"/>
  <c r="BR31" i="1"/>
  <c r="AA31" i="1"/>
  <c r="AF31" i="1"/>
  <c r="BP31" i="1"/>
  <c r="BS31" i="1"/>
  <c r="AE31" i="1"/>
  <c r="G31" i="1"/>
  <c r="BN31" i="1"/>
  <c r="H31" i="1"/>
  <c r="CO31" i="1"/>
  <c r="BO31" i="1"/>
  <c r="B31" i="1"/>
  <c r="CM31" i="1"/>
  <c r="BU31" i="1" l="1"/>
  <c r="AT31" i="1"/>
  <c r="AI31" i="1"/>
  <c r="I31" i="1"/>
  <c r="D32" i="1"/>
  <c r="AO32" i="1"/>
  <c r="AK32" i="1"/>
  <c r="AS32" i="1"/>
  <c r="AL32" i="1"/>
  <c r="AN32" i="1"/>
  <c r="AP32" i="1"/>
  <c r="AQ32" i="1"/>
  <c r="AM32" i="1"/>
  <c r="AR32" i="1"/>
  <c r="BT32" i="1"/>
  <c r="H32" i="1"/>
  <c r="C32" i="1"/>
  <c r="Z32" i="1"/>
  <c r="BM32" i="1"/>
  <c r="AE32" i="1"/>
  <c r="BN32" i="1"/>
  <c r="AC32" i="1"/>
  <c r="AB32" i="1"/>
  <c r="E32" i="1"/>
  <c r="AA32" i="1"/>
  <c r="F32" i="1"/>
  <c r="CM32" i="1"/>
  <c r="B32" i="1"/>
  <c r="CN32" i="1"/>
  <c r="BL32" i="1"/>
  <c r="BQ32" i="1"/>
  <c r="BO32" i="1"/>
  <c r="BR32" i="1"/>
  <c r="BP32" i="1"/>
  <c r="BS32" i="1"/>
  <c r="AG32" i="1"/>
  <c r="G32" i="1"/>
  <c r="CL32" i="1"/>
  <c r="AF32" i="1"/>
  <c r="CO32" i="1"/>
  <c r="AD32" i="1"/>
  <c r="AH32" i="1"/>
  <c r="BU32" i="1" l="1"/>
  <c r="AT32" i="1"/>
  <c r="AI32" i="1"/>
  <c r="I32" i="1"/>
  <c r="D33" i="1"/>
  <c r="AO33" i="1"/>
  <c r="AR33" i="1"/>
  <c r="AP33" i="1"/>
  <c r="AQ33" i="1"/>
  <c r="AK33" i="1"/>
  <c r="AN33" i="1"/>
  <c r="AS33" i="1"/>
  <c r="AM33" i="1"/>
  <c r="AL33" i="1"/>
  <c r="Z33" i="1"/>
  <c r="BN33" i="1"/>
  <c r="AH33" i="1"/>
  <c r="BP33" i="1"/>
  <c r="AD33" i="1"/>
  <c r="H33" i="1"/>
  <c r="BM33" i="1"/>
  <c r="CM33" i="1"/>
  <c r="F33" i="1"/>
  <c r="CN33" i="1"/>
  <c r="AE33" i="1"/>
  <c r="CO33" i="1"/>
  <c r="BO33" i="1"/>
  <c r="E33" i="1"/>
  <c r="CL33" i="1"/>
  <c r="AC33" i="1"/>
  <c r="AF33" i="1"/>
  <c r="BS33" i="1"/>
  <c r="G33" i="1"/>
  <c r="C33" i="1"/>
  <c r="BT33" i="1"/>
  <c r="BR33" i="1"/>
  <c r="AG33" i="1"/>
  <c r="AA33" i="1"/>
  <c r="B33" i="1"/>
  <c r="AB33" i="1"/>
  <c r="BQ33" i="1"/>
  <c r="BL33" i="1"/>
  <c r="BU33" i="1" l="1"/>
  <c r="AT33" i="1"/>
  <c r="AI33" i="1"/>
  <c r="I33" i="1"/>
  <c r="D34" i="1"/>
  <c r="AS34" i="1"/>
  <c r="AM34" i="1"/>
  <c r="AQ34" i="1"/>
  <c r="AO34" i="1"/>
  <c r="AK34" i="1"/>
  <c r="AR34" i="1"/>
  <c r="AL34" i="1"/>
  <c r="AN34" i="1"/>
  <c r="AP34" i="1"/>
  <c r="E34" i="1"/>
  <c r="CN34" i="1"/>
  <c r="Z34" i="1"/>
  <c r="CO34" i="1"/>
  <c r="AD34" i="1"/>
  <c r="G34" i="1"/>
  <c r="BN34" i="1"/>
  <c r="BQ34" i="1"/>
  <c r="BR34" i="1"/>
  <c r="F34" i="1"/>
  <c r="C34" i="1"/>
  <c r="B34" i="1"/>
  <c r="BM34" i="1"/>
  <c r="BT34" i="1"/>
  <c r="CM34" i="1"/>
  <c r="CL34" i="1"/>
  <c r="AF34" i="1"/>
  <c r="AB34" i="1"/>
  <c r="BS34" i="1"/>
  <c r="AC34" i="1"/>
  <c r="BL34" i="1"/>
  <c r="AA34" i="1"/>
  <c r="H34" i="1"/>
  <c r="BO34" i="1"/>
  <c r="AG34" i="1"/>
  <c r="BP34" i="1"/>
  <c r="AH34" i="1"/>
  <c r="AE34" i="1"/>
  <c r="BU34" i="1" l="1"/>
  <c r="AT34" i="1"/>
  <c r="AI34" i="1"/>
  <c r="I34" i="1"/>
  <c r="D35" i="1"/>
  <c r="AO35" i="1"/>
  <c r="AN35" i="1"/>
  <c r="AK35" i="1"/>
  <c r="AM35" i="1"/>
  <c r="AR35" i="1"/>
  <c r="AS35" i="1"/>
  <c r="AL35" i="1"/>
  <c r="AQ35" i="1"/>
  <c r="AP35" i="1"/>
  <c r="BT35" i="1"/>
  <c r="CL35" i="1"/>
  <c r="BR35" i="1"/>
  <c r="AC35" i="1"/>
  <c r="BO35" i="1"/>
  <c r="AG35" i="1"/>
  <c r="BL35" i="1"/>
  <c r="CM35" i="1"/>
  <c r="BQ35" i="1"/>
  <c r="B35" i="1"/>
  <c r="AF35" i="1"/>
  <c r="BP35" i="1"/>
  <c r="Z35" i="1"/>
  <c r="AD35" i="1"/>
  <c r="CN35" i="1"/>
  <c r="BN35" i="1"/>
  <c r="AH35" i="1"/>
  <c r="AA35" i="1"/>
  <c r="AB35" i="1"/>
  <c r="H35" i="1"/>
  <c r="CO35" i="1"/>
  <c r="F35" i="1"/>
  <c r="G35" i="1"/>
  <c r="BM35" i="1"/>
  <c r="E35" i="1"/>
  <c r="C35" i="1"/>
  <c r="AE35" i="1"/>
  <c r="BS35" i="1"/>
  <c r="BU35" i="1" l="1"/>
  <c r="AT35" i="1"/>
  <c r="AI35" i="1"/>
  <c r="I35" i="1"/>
  <c r="D36" i="1"/>
  <c r="AO36" i="1"/>
  <c r="AK36" i="1"/>
  <c r="AQ36" i="1"/>
  <c r="AL36" i="1"/>
  <c r="AS36" i="1"/>
  <c r="AM36" i="1"/>
  <c r="AN36" i="1"/>
  <c r="AR36" i="1"/>
  <c r="AP36" i="1"/>
  <c r="BT36" i="1"/>
  <c r="AE36" i="1"/>
  <c r="BR36" i="1"/>
  <c r="BP36" i="1"/>
  <c r="CL36" i="1"/>
  <c r="AD36" i="1"/>
  <c r="B36" i="1"/>
  <c r="CM36" i="1"/>
  <c r="AB36" i="1"/>
  <c r="AC36" i="1"/>
  <c r="AF36" i="1"/>
  <c r="CO36" i="1"/>
  <c r="Z36" i="1"/>
  <c r="BM36" i="1"/>
  <c r="BO36" i="1"/>
  <c r="AG36" i="1"/>
  <c r="BQ36" i="1"/>
  <c r="BN36" i="1"/>
  <c r="H36" i="1"/>
  <c r="C36" i="1"/>
  <c r="AH36" i="1"/>
  <c r="F36" i="1"/>
  <c r="G36" i="1"/>
  <c r="CN36" i="1"/>
  <c r="E36" i="1"/>
  <c r="AA36" i="1"/>
  <c r="BL36" i="1"/>
  <c r="BS36" i="1"/>
  <c r="BU36" i="1" l="1"/>
  <c r="AT36" i="1"/>
  <c r="AI36" i="1"/>
  <c r="I36" i="1"/>
  <c r="D37" i="1"/>
  <c r="AO37" i="1"/>
  <c r="AN37" i="1"/>
  <c r="AQ37" i="1"/>
  <c r="AK37" i="1"/>
  <c r="AL37" i="1"/>
  <c r="AM37" i="1"/>
  <c r="AS37" i="1"/>
  <c r="AR37" i="1"/>
  <c r="AP37" i="1"/>
  <c r="F37" i="1"/>
  <c r="CN37" i="1"/>
  <c r="B37" i="1"/>
  <c r="C37" i="1"/>
  <c r="AD37" i="1"/>
  <c r="BR37" i="1"/>
  <c r="BQ37" i="1"/>
  <c r="BS37" i="1"/>
  <c r="BT37" i="1"/>
  <c r="BL37" i="1"/>
  <c r="AB37" i="1"/>
  <c r="G37" i="1"/>
  <c r="AC37" i="1"/>
  <c r="CL37" i="1"/>
  <c r="E37" i="1"/>
  <c r="AG37" i="1"/>
  <c r="AA37" i="1"/>
  <c r="AF37" i="1"/>
  <c r="AH37" i="1"/>
  <c r="BP37" i="1"/>
  <c r="H37" i="1"/>
  <c r="BM37" i="1"/>
  <c r="Z37" i="1"/>
  <c r="BN37" i="1"/>
  <c r="BO37" i="1"/>
  <c r="AE37" i="1"/>
  <c r="CO37" i="1"/>
  <c r="CM37" i="1"/>
  <c r="BU37" i="1" l="1"/>
  <c r="AT37" i="1"/>
  <c r="AI37" i="1"/>
  <c r="I37" i="1"/>
  <c r="D38" i="1"/>
  <c r="AK38" i="1"/>
  <c r="AL38" i="1"/>
  <c r="AO38" i="1"/>
  <c r="AM38" i="1"/>
  <c r="AQ38" i="1"/>
  <c r="AN38" i="1"/>
  <c r="AS38" i="1"/>
  <c r="AR38" i="1"/>
  <c r="AP38" i="1"/>
  <c r="E38" i="1"/>
  <c r="CN38" i="1"/>
  <c r="CO38" i="1"/>
  <c r="CM38" i="1"/>
  <c r="BQ38" i="1"/>
  <c r="AG38" i="1"/>
  <c r="AH38" i="1"/>
  <c r="BR38" i="1"/>
  <c r="AE38" i="1"/>
  <c r="BS38" i="1"/>
  <c r="F38" i="1"/>
  <c r="AA38" i="1"/>
  <c r="C38" i="1"/>
  <c r="BM38" i="1"/>
  <c r="BP38" i="1"/>
  <c r="AF38" i="1"/>
  <c r="AB38" i="1"/>
  <c r="Z38" i="1"/>
  <c r="BL38" i="1"/>
  <c r="G38" i="1"/>
  <c r="BN38" i="1"/>
  <c r="B38" i="1"/>
  <c r="H38" i="1"/>
  <c r="BO38" i="1"/>
  <c r="AC38" i="1"/>
  <c r="AD38" i="1"/>
  <c r="BT38" i="1"/>
  <c r="CL38" i="1"/>
  <c r="BU38" i="1" l="1"/>
  <c r="AT38" i="1"/>
  <c r="AI38" i="1"/>
  <c r="I38" i="1"/>
  <c r="D39" i="1"/>
  <c r="AR39" i="1"/>
  <c r="AM39" i="1"/>
  <c r="AL39" i="1"/>
  <c r="AN39" i="1"/>
  <c r="AK39" i="1"/>
  <c r="AQ39" i="1"/>
  <c r="AO39" i="1"/>
  <c r="AS39" i="1"/>
  <c r="AP39" i="1"/>
  <c r="BT39" i="1"/>
  <c r="CN39" i="1"/>
  <c r="H39" i="1"/>
  <c r="CO39" i="1"/>
  <c r="E39" i="1"/>
  <c r="AB39" i="1"/>
  <c r="BS39" i="1"/>
  <c r="BQ39" i="1"/>
  <c r="AD39" i="1"/>
  <c r="C39" i="1"/>
  <c r="F39" i="1"/>
  <c r="AE39" i="1"/>
  <c r="BM39" i="1"/>
  <c r="BO39" i="1"/>
  <c r="Z39" i="1"/>
  <c r="AA39" i="1"/>
  <c r="AH39" i="1"/>
  <c r="AC39" i="1"/>
  <c r="AG39" i="1"/>
  <c r="B39" i="1"/>
  <c r="CM39" i="1"/>
  <c r="G39" i="1"/>
  <c r="BN39" i="1"/>
  <c r="AF39" i="1"/>
  <c r="BP39" i="1"/>
  <c r="CL39" i="1"/>
  <c r="BL39" i="1"/>
  <c r="BR39" i="1"/>
  <c r="BU39" i="1" l="1"/>
  <c r="AT39" i="1"/>
  <c r="AI39" i="1"/>
  <c r="I39" i="1"/>
  <c r="D40" i="1"/>
  <c r="AQ40" i="1"/>
  <c r="AK40" i="1"/>
  <c r="AO40" i="1"/>
  <c r="AS40" i="1"/>
  <c r="AN40" i="1"/>
  <c r="AL40" i="1"/>
  <c r="AR40" i="1"/>
  <c r="AP40" i="1"/>
  <c r="AM40" i="1"/>
  <c r="BO40" i="1"/>
  <c r="CM40" i="1"/>
  <c r="AG40" i="1"/>
  <c r="BL40" i="1"/>
  <c r="AC40" i="1"/>
  <c r="G40" i="1"/>
  <c r="AF40" i="1"/>
  <c r="BM40" i="1"/>
  <c r="CL40" i="1"/>
  <c r="AH40" i="1"/>
  <c r="E40" i="1"/>
  <c r="C40" i="1"/>
  <c r="BS40" i="1"/>
  <c r="BQ40" i="1"/>
  <c r="BN40" i="1"/>
  <c r="BT40" i="1"/>
  <c r="AA40" i="1"/>
  <c r="BR40" i="1"/>
  <c r="F40" i="1"/>
  <c r="BP40" i="1"/>
  <c r="Z40" i="1"/>
  <c r="AD40" i="1"/>
  <c r="AB40" i="1"/>
  <c r="CO40" i="1"/>
  <c r="CN40" i="1"/>
  <c r="B40" i="1"/>
  <c r="H40" i="1"/>
  <c r="AE40" i="1"/>
  <c r="BU40" i="1" l="1"/>
  <c r="AT40" i="1"/>
  <c r="AI40" i="1"/>
  <c r="I40" i="1"/>
  <c r="D41" i="1"/>
  <c r="AR41" i="1"/>
  <c r="AQ41" i="1"/>
  <c r="AM41" i="1"/>
  <c r="AK41" i="1"/>
  <c r="AO41" i="1"/>
  <c r="AN41" i="1"/>
  <c r="AP41" i="1"/>
  <c r="AS41" i="1"/>
  <c r="AL41" i="1"/>
  <c r="F41" i="1"/>
  <c r="CN41" i="1"/>
  <c r="CO41" i="1"/>
  <c r="AD41" i="1"/>
  <c r="AE41" i="1"/>
  <c r="BQ41" i="1"/>
  <c r="AG41" i="1"/>
  <c r="BS41" i="1"/>
  <c r="BR41" i="1"/>
  <c r="Z41" i="1"/>
  <c r="BO41" i="1"/>
  <c r="BP41" i="1"/>
  <c r="AC41" i="1"/>
  <c r="AB41" i="1"/>
  <c r="B41" i="1"/>
  <c r="E41" i="1"/>
  <c r="AA41" i="1"/>
  <c r="G41" i="1"/>
  <c r="BL41" i="1"/>
  <c r="CM41" i="1"/>
  <c r="AH41" i="1"/>
  <c r="BM41" i="1"/>
  <c r="H41" i="1"/>
  <c r="BN41" i="1"/>
  <c r="C41" i="1"/>
  <c r="AF41" i="1"/>
  <c r="CL41" i="1"/>
  <c r="BT41" i="1"/>
  <c r="BU41" i="1" l="1"/>
  <c r="AT41" i="1"/>
  <c r="AI41" i="1"/>
  <c r="I41" i="1"/>
  <c r="D42" i="1"/>
  <c r="AQ42" i="1"/>
  <c r="AS42" i="1"/>
  <c r="AN42" i="1"/>
  <c r="AP42" i="1"/>
  <c r="AO42" i="1"/>
  <c r="AL42" i="1"/>
  <c r="AK42" i="1"/>
  <c r="AR42" i="1"/>
  <c r="AM42" i="1"/>
  <c r="E42" i="1"/>
  <c r="CN42" i="1"/>
  <c r="BQ42" i="1"/>
  <c r="AC42" i="1"/>
  <c r="H42" i="1"/>
  <c r="AD42" i="1"/>
  <c r="G42" i="1"/>
  <c r="BR42" i="1"/>
  <c r="BS42" i="1"/>
  <c r="AE42" i="1"/>
  <c r="BP42" i="1"/>
  <c r="B42" i="1"/>
  <c r="BM42" i="1"/>
  <c r="AA42" i="1"/>
  <c r="AG42" i="1"/>
  <c r="F42" i="1"/>
  <c r="AB42" i="1"/>
  <c r="BT42" i="1"/>
  <c r="Z42" i="1"/>
  <c r="CO42" i="1"/>
  <c r="BL42" i="1"/>
  <c r="CL42" i="1"/>
  <c r="AF42" i="1"/>
  <c r="BO42" i="1"/>
  <c r="BN42" i="1"/>
  <c r="C42" i="1"/>
  <c r="CM42" i="1"/>
  <c r="AH42" i="1"/>
  <c r="BU42" i="1" l="1"/>
  <c r="AT42" i="1"/>
  <c r="AI42" i="1"/>
  <c r="I42" i="1"/>
  <c r="D43" i="1"/>
  <c r="AR43" i="1"/>
  <c r="AS43" i="1"/>
  <c r="AO43" i="1"/>
  <c r="AL43" i="1"/>
  <c r="AP43" i="1"/>
  <c r="AN43" i="1"/>
  <c r="AK43" i="1"/>
  <c r="AM43" i="1"/>
  <c r="AQ43" i="1"/>
  <c r="G43" i="1"/>
  <c r="BN43" i="1"/>
  <c r="BR43" i="1"/>
  <c r="AC43" i="1"/>
  <c r="BO43" i="1"/>
  <c r="BL43" i="1"/>
  <c r="E43" i="1"/>
  <c r="CL43" i="1"/>
  <c r="BT43" i="1"/>
  <c r="CN43" i="1"/>
  <c r="AF43" i="1"/>
  <c r="BP43" i="1"/>
  <c r="B43" i="1"/>
  <c r="AA43" i="1"/>
  <c r="CM43" i="1"/>
  <c r="BM43" i="1"/>
  <c r="AH43" i="1"/>
  <c r="BQ43" i="1"/>
  <c r="AD43" i="1"/>
  <c r="H43" i="1"/>
  <c r="CO43" i="1"/>
  <c r="F43" i="1"/>
  <c r="AE43" i="1"/>
  <c r="AB43" i="1"/>
  <c r="Z43" i="1"/>
  <c r="C43" i="1"/>
  <c r="AG43" i="1"/>
  <c r="BS43" i="1"/>
  <c r="BU43" i="1" l="1"/>
  <c r="AT43" i="1"/>
  <c r="AI43" i="1"/>
  <c r="I43" i="1"/>
  <c r="D44" i="1"/>
  <c r="AO44" i="1"/>
  <c r="AM44" i="1"/>
  <c r="AR44" i="1"/>
  <c r="AS44" i="1"/>
  <c r="AN44" i="1"/>
  <c r="AL44" i="1"/>
  <c r="AQ44" i="1"/>
  <c r="AK44" i="1"/>
  <c r="AP44" i="1"/>
  <c r="BT44" i="1"/>
  <c r="H44" i="1"/>
  <c r="BR44" i="1"/>
  <c r="BP44" i="1"/>
  <c r="AG44" i="1"/>
  <c r="BL44" i="1"/>
  <c r="F44" i="1"/>
  <c r="AB44" i="1"/>
  <c r="Z44" i="1"/>
  <c r="AF44" i="1"/>
  <c r="CO44" i="1"/>
  <c r="AH44" i="1"/>
  <c r="AC44" i="1"/>
  <c r="BM44" i="1"/>
  <c r="BN44" i="1"/>
  <c r="BQ44" i="1"/>
  <c r="BO44" i="1"/>
  <c r="BS44" i="1"/>
  <c r="C44" i="1"/>
  <c r="AD44" i="1"/>
  <c r="AE44" i="1"/>
  <c r="G44" i="1"/>
  <c r="CN44" i="1"/>
  <c r="E44" i="1"/>
  <c r="AA44" i="1"/>
  <c r="CL44" i="1"/>
  <c r="B44" i="1"/>
  <c r="CM44" i="1"/>
  <c r="BU44" i="1" l="1"/>
  <c r="AT44" i="1"/>
  <c r="AI44" i="1"/>
  <c r="I44" i="1"/>
  <c r="D45" i="1"/>
  <c r="AO45" i="1"/>
  <c r="AN45" i="1"/>
  <c r="AK45" i="1"/>
  <c r="AR45" i="1"/>
  <c r="AQ45" i="1"/>
  <c r="AL45" i="1"/>
  <c r="AM45" i="1"/>
  <c r="AS45" i="1"/>
  <c r="AP45" i="1"/>
  <c r="Z45" i="1"/>
  <c r="BN45" i="1"/>
  <c r="AB45" i="1"/>
  <c r="BO45" i="1"/>
  <c r="BR45" i="1"/>
  <c r="G45" i="1"/>
  <c r="BQ45" i="1"/>
  <c r="F45" i="1"/>
  <c r="CN45" i="1"/>
  <c r="CO45" i="1"/>
  <c r="BL45" i="1"/>
  <c r="AA45" i="1"/>
  <c r="AH45" i="1"/>
  <c r="CM45" i="1"/>
  <c r="C45" i="1"/>
  <c r="AF45" i="1"/>
  <c r="BS45" i="1"/>
  <c r="B45" i="1"/>
  <c r="BT45" i="1"/>
  <c r="H45" i="1"/>
  <c r="BM45" i="1"/>
  <c r="BP45" i="1"/>
  <c r="AG45" i="1"/>
  <c r="AC45" i="1"/>
  <c r="AE45" i="1"/>
  <c r="AD45" i="1"/>
  <c r="E45" i="1"/>
  <c r="CL45" i="1"/>
  <c r="BU45" i="1" l="1"/>
  <c r="AT45" i="1"/>
  <c r="AI45" i="1"/>
  <c r="I45" i="1"/>
  <c r="D46" i="1"/>
  <c r="AS46" i="1"/>
  <c r="AP46" i="1"/>
  <c r="AO46" i="1"/>
  <c r="AQ46" i="1"/>
  <c r="AL46" i="1"/>
  <c r="AN46" i="1"/>
  <c r="AK46" i="1"/>
  <c r="AR46" i="1"/>
  <c r="AM46" i="1"/>
  <c r="E46" i="1"/>
  <c r="CN46" i="1"/>
  <c r="F46" i="1"/>
  <c r="C46" i="1"/>
  <c r="G46" i="1"/>
  <c r="BN46" i="1"/>
  <c r="AH46" i="1"/>
  <c r="B46" i="1"/>
  <c r="BR46" i="1"/>
  <c r="BL46" i="1"/>
  <c r="BS46" i="1"/>
  <c r="AC46" i="1"/>
  <c r="BT46" i="1"/>
  <c r="CM46" i="1"/>
  <c r="BM46" i="1"/>
  <c r="AF46" i="1"/>
  <c r="AB46" i="1"/>
  <c r="AD46" i="1"/>
  <c r="AG46" i="1"/>
  <c r="BP46" i="1"/>
  <c r="BQ46" i="1"/>
  <c r="CO46" i="1"/>
  <c r="H46" i="1"/>
  <c r="BO46" i="1"/>
  <c r="CL46" i="1"/>
  <c r="Z46" i="1"/>
  <c r="AE46" i="1"/>
  <c r="AA46" i="1"/>
  <c r="BU46" i="1" l="1"/>
  <c r="AT46" i="1"/>
  <c r="AI46" i="1"/>
  <c r="I46" i="1"/>
  <c r="D47" i="1"/>
  <c r="AR47" i="1"/>
  <c r="AS47" i="1"/>
  <c r="AO47" i="1"/>
  <c r="AN47" i="1"/>
  <c r="AP47" i="1"/>
  <c r="AL47" i="1"/>
  <c r="AK47" i="1"/>
  <c r="AQ47" i="1"/>
  <c r="AM47" i="1"/>
  <c r="AF47" i="1"/>
  <c r="BP47" i="1"/>
  <c r="F47" i="1"/>
  <c r="BO47" i="1"/>
  <c r="CN47" i="1"/>
  <c r="AA47" i="1"/>
  <c r="BT47" i="1"/>
  <c r="H47" i="1"/>
  <c r="CO47" i="1"/>
  <c r="BS47" i="1"/>
  <c r="CM47" i="1"/>
  <c r="AE47" i="1"/>
  <c r="BM47" i="1"/>
  <c r="BN47" i="1"/>
  <c r="BL47" i="1"/>
  <c r="E47" i="1"/>
  <c r="C47" i="1"/>
  <c r="AB47" i="1"/>
  <c r="AG47" i="1"/>
  <c r="AH47" i="1"/>
  <c r="B47" i="1"/>
  <c r="CL47" i="1"/>
  <c r="BR47" i="1"/>
  <c r="AC47" i="1"/>
  <c r="Z47" i="1"/>
  <c r="AD47" i="1"/>
  <c r="BQ47" i="1"/>
  <c r="G47" i="1"/>
  <c r="BU47" i="1" l="1"/>
  <c r="AT47" i="1"/>
  <c r="AI47" i="1"/>
  <c r="I47" i="1"/>
  <c r="D48" i="1"/>
  <c r="AR48" i="1"/>
  <c r="AO48" i="1"/>
  <c r="AL48" i="1"/>
  <c r="AS48" i="1"/>
  <c r="AN48" i="1"/>
  <c r="AK48" i="1"/>
  <c r="AQ48" i="1"/>
  <c r="AM48" i="1"/>
  <c r="AP48" i="1"/>
  <c r="BR48" i="1"/>
  <c r="BP48" i="1"/>
  <c r="BO48" i="1"/>
  <c r="AD48" i="1"/>
  <c r="CN48" i="1"/>
  <c r="B48" i="1"/>
  <c r="BQ48" i="1"/>
  <c r="AE48" i="1"/>
  <c r="AF48" i="1"/>
  <c r="CO48" i="1"/>
  <c r="Z48" i="1"/>
  <c r="BM48" i="1"/>
  <c r="AG48" i="1"/>
  <c r="BL48" i="1"/>
  <c r="AB48" i="1"/>
  <c r="AC48" i="1"/>
  <c r="H48" i="1"/>
  <c r="C48" i="1"/>
  <c r="CM48" i="1"/>
  <c r="F48" i="1"/>
  <c r="CL48" i="1"/>
  <c r="AH48" i="1"/>
  <c r="BN48" i="1"/>
  <c r="E48" i="1"/>
  <c r="AA48" i="1"/>
  <c r="G48" i="1"/>
  <c r="BS48" i="1"/>
  <c r="BT48" i="1"/>
  <c r="BU48" i="1" l="1"/>
  <c r="AT48" i="1"/>
  <c r="AI48" i="1"/>
  <c r="I48" i="1"/>
  <c r="D49" i="1"/>
  <c r="AS49" i="1"/>
  <c r="AR49" i="1"/>
  <c r="AK49" i="1"/>
  <c r="AQ49" i="1"/>
  <c r="AN49" i="1"/>
  <c r="AM49" i="1"/>
  <c r="AO49" i="1"/>
  <c r="AL49" i="1"/>
  <c r="AP49" i="1"/>
  <c r="AH49" i="1"/>
  <c r="BP49" i="1"/>
  <c r="BS49" i="1"/>
  <c r="BQ49" i="1"/>
  <c r="G49" i="1"/>
  <c r="AC49" i="1"/>
  <c r="Z49" i="1"/>
  <c r="AE49" i="1"/>
  <c r="CO49" i="1"/>
  <c r="CN49" i="1"/>
  <c r="BO49" i="1"/>
  <c r="H49" i="1"/>
  <c r="BM49" i="1"/>
  <c r="AA49" i="1"/>
  <c r="AG49" i="1"/>
  <c r="B49" i="1"/>
  <c r="C49" i="1"/>
  <c r="AD49" i="1"/>
  <c r="BT49" i="1"/>
  <c r="F49" i="1"/>
  <c r="E49" i="1"/>
  <c r="CL49" i="1"/>
  <c r="BL49" i="1"/>
  <c r="AB49" i="1"/>
  <c r="CM49" i="1"/>
  <c r="AF49" i="1"/>
  <c r="BN49" i="1"/>
  <c r="BR49" i="1"/>
  <c r="BU49" i="1" l="1"/>
  <c r="AT49" i="1"/>
  <c r="AI49" i="1"/>
  <c r="I49" i="1"/>
  <c r="D50" i="1"/>
  <c r="AO50" i="1"/>
  <c r="AP50" i="1"/>
  <c r="AR50" i="1"/>
  <c r="AQ50" i="1"/>
  <c r="AM50" i="1"/>
  <c r="AN50" i="1"/>
  <c r="AS50" i="1"/>
  <c r="AK50" i="1"/>
  <c r="AL50" i="1"/>
  <c r="Z50" i="1"/>
  <c r="CO50" i="1"/>
  <c r="BS50" i="1"/>
  <c r="AD50" i="1"/>
  <c r="CN50" i="1"/>
  <c r="BQ50" i="1"/>
  <c r="E50" i="1"/>
  <c r="CM50" i="1"/>
  <c r="C50" i="1"/>
  <c r="CL50" i="1"/>
  <c r="B50" i="1"/>
  <c r="BM50" i="1"/>
  <c r="F50" i="1"/>
  <c r="AA50" i="1"/>
  <c r="BO50" i="1"/>
  <c r="BN50" i="1"/>
  <c r="AE50" i="1"/>
  <c r="AC50" i="1"/>
  <c r="H50" i="1"/>
  <c r="BL50" i="1"/>
  <c r="AF50" i="1"/>
  <c r="G50" i="1"/>
  <c r="AG50" i="1"/>
  <c r="BP50" i="1"/>
  <c r="AB50" i="1"/>
  <c r="AH50" i="1"/>
  <c r="BR50" i="1"/>
  <c r="BT50" i="1"/>
  <c r="BU50" i="1" l="1"/>
  <c r="AT50" i="1"/>
  <c r="AI50" i="1"/>
  <c r="I50" i="1"/>
  <c r="D51" i="1"/>
  <c r="AS51" i="1"/>
  <c r="AP51" i="1"/>
  <c r="AO51" i="1"/>
  <c r="AR51" i="1"/>
  <c r="AN51" i="1"/>
  <c r="AL51" i="1"/>
  <c r="AK51" i="1"/>
  <c r="AQ51" i="1"/>
  <c r="AM51" i="1"/>
  <c r="BR51" i="1"/>
  <c r="CO51" i="1"/>
  <c r="BN51" i="1"/>
  <c r="BS51" i="1"/>
  <c r="AF51" i="1"/>
  <c r="G51" i="1"/>
  <c r="CL51" i="1"/>
  <c r="AA51" i="1"/>
  <c r="C51" i="1"/>
  <c r="BM51" i="1"/>
  <c r="E51" i="1"/>
  <c r="BT51" i="1"/>
  <c r="AB51" i="1"/>
  <c r="H51" i="1"/>
  <c r="BQ51" i="1"/>
  <c r="BO51" i="1"/>
  <c r="AH51" i="1"/>
  <c r="AC51" i="1"/>
  <c r="BL51" i="1"/>
  <c r="AE51" i="1"/>
  <c r="AD51" i="1"/>
  <c r="CN51" i="1"/>
  <c r="F51" i="1"/>
  <c r="BP51" i="1"/>
  <c r="AG51" i="1"/>
  <c r="B51" i="1"/>
  <c r="CM51" i="1"/>
  <c r="Z51" i="1"/>
  <c r="BU51" i="1" l="1"/>
  <c r="AT51" i="1"/>
  <c r="AI51" i="1"/>
  <c r="I51" i="1"/>
  <c r="D52" i="1"/>
  <c r="AS52" i="1"/>
  <c r="AR52" i="1"/>
  <c r="AO52" i="1"/>
  <c r="AP52" i="1"/>
  <c r="AL52" i="1"/>
  <c r="AN52" i="1"/>
  <c r="AK52" i="1"/>
  <c r="AQ52" i="1"/>
  <c r="AM52" i="1"/>
  <c r="BR52" i="1"/>
  <c r="CN52" i="1"/>
  <c r="E52" i="1"/>
  <c r="C52" i="1"/>
  <c r="AD52" i="1"/>
  <c r="AC52" i="1"/>
  <c r="BT52" i="1"/>
  <c r="AG52" i="1"/>
  <c r="BQ52" i="1"/>
  <c r="Z52" i="1"/>
  <c r="H52" i="1"/>
  <c r="AA52" i="1"/>
  <c r="BS52" i="1"/>
  <c r="BO52" i="1"/>
  <c r="BN52" i="1"/>
  <c r="CM52" i="1"/>
  <c r="AE52" i="1"/>
  <c r="AB52" i="1"/>
  <c r="G52" i="1"/>
  <c r="B52" i="1"/>
  <c r="BP52" i="1"/>
  <c r="F52" i="1"/>
  <c r="AH52" i="1"/>
  <c r="BM52" i="1"/>
  <c r="CL52" i="1"/>
  <c r="BL52" i="1"/>
  <c r="CO52" i="1"/>
  <c r="AF52" i="1"/>
  <c r="BU52" i="1" l="1"/>
  <c r="AT52" i="1"/>
  <c r="AI52" i="1"/>
  <c r="I52" i="1"/>
  <c r="D53" i="1"/>
  <c r="AR53" i="1"/>
  <c r="AK53" i="1"/>
  <c r="AO53" i="1"/>
  <c r="AS53" i="1"/>
  <c r="AM53" i="1"/>
  <c r="AN53" i="1"/>
  <c r="AQ53" i="1"/>
  <c r="AP53" i="1"/>
  <c r="AL53" i="1"/>
  <c r="BT53" i="1"/>
  <c r="BQ53" i="1"/>
  <c r="BP53" i="1"/>
  <c r="BR53" i="1"/>
  <c r="AD53" i="1"/>
  <c r="AG53" i="1"/>
  <c r="AA53" i="1"/>
  <c r="B53" i="1"/>
  <c r="AC53" i="1"/>
  <c r="AF53" i="1"/>
  <c r="CO53" i="1"/>
  <c r="H53" i="1"/>
  <c r="BO53" i="1"/>
  <c r="AE53" i="1"/>
  <c r="BM53" i="1"/>
  <c r="AH53" i="1"/>
  <c r="CN53" i="1"/>
  <c r="C53" i="1"/>
  <c r="CM53" i="1"/>
  <c r="F53" i="1"/>
  <c r="BN53" i="1"/>
  <c r="G53" i="1"/>
  <c r="E53" i="1"/>
  <c r="AB53" i="1"/>
  <c r="CL53" i="1"/>
  <c r="BS53" i="1"/>
  <c r="Z53" i="1"/>
  <c r="BL53" i="1"/>
  <c r="BU53" i="1" l="1"/>
  <c r="AT53" i="1"/>
  <c r="AI53" i="1"/>
  <c r="I53" i="1"/>
  <c r="D54" i="1"/>
  <c r="AO54" i="1"/>
  <c r="AN54" i="1"/>
  <c r="AR54" i="1"/>
  <c r="AS54" i="1"/>
  <c r="AL54" i="1"/>
  <c r="AM54" i="1"/>
  <c r="AQ54" i="1"/>
  <c r="AK54" i="1"/>
  <c r="AP54" i="1"/>
  <c r="BR54" i="1"/>
  <c r="BP54" i="1"/>
  <c r="Z54" i="1"/>
  <c r="BM54" i="1"/>
  <c r="H54" i="1"/>
  <c r="BL54" i="1"/>
  <c r="BT54" i="1"/>
  <c r="BN54" i="1"/>
  <c r="AF54" i="1"/>
  <c r="CO54" i="1"/>
  <c r="F54" i="1"/>
  <c r="CL54" i="1"/>
  <c r="AH54" i="1"/>
  <c r="AA54" i="1"/>
  <c r="BO54" i="1"/>
  <c r="CM54" i="1"/>
  <c r="AG54" i="1"/>
  <c r="C54" i="1"/>
  <c r="CN54" i="1"/>
  <c r="BS54" i="1"/>
  <c r="G54" i="1"/>
  <c r="AE54" i="1"/>
  <c r="E54" i="1"/>
  <c r="AC54" i="1"/>
  <c r="BQ54" i="1"/>
  <c r="AD54" i="1"/>
  <c r="AB54" i="1"/>
  <c r="B54" i="1"/>
  <c r="BU54" i="1" l="1"/>
  <c r="AT54" i="1"/>
  <c r="AI54" i="1"/>
  <c r="I54" i="1"/>
  <c r="D55" i="1"/>
  <c r="AO55" i="1"/>
  <c r="AL55" i="1"/>
  <c r="AK55" i="1"/>
  <c r="AQ55" i="1"/>
  <c r="AN55" i="1"/>
  <c r="AM55" i="1"/>
  <c r="AS55" i="1"/>
  <c r="AR55" i="1"/>
  <c r="AP55" i="1"/>
  <c r="AE55" i="1"/>
  <c r="CO55" i="1"/>
  <c r="CN55" i="1"/>
  <c r="AD55" i="1"/>
  <c r="AB55" i="1"/>
  <c r="BR55" i="1"/>
  <c r="F55" i="1"/>
  <c r="G55" i="1"/>
  <c r="C55" i="1"/>
  <c r="CL55" i="1"/>
  <c r="B55" i="1"/>
  <c r="BM55" i="1"/>
  <c r="BT55" i="1"/>
  <c r="AA55" i="1"/>
  <c r="BN55" i="1"/>
  <c r="BO55" i="1"/>
  <c r="AF55" i="1"/>
  <c r="AC55" i="1"/>
  <c r="AG55" i="1"/>
  <c r="BL55" i="1"/>
  <c r="CM55" i="1"/>
  <c r="H55" i="1"/>
  <c r="AH55" i="1"/>
  <c r="BP55" i="1"/>
  <c r="BS55" i="1"/>
  <c r="BQ55" i="1"/>
  <c r="Z55" i="1"/>
  <c r="E55" i="1"/>
  <c r="BU55" i="1" l="1"/>
  <c r="AT55" i="1"/>
  <c r="AI55" i="1"/>
  <c r="I55" i="1"/>
  <c r="D56" i="1"/>
  <c r="AK56" i="1"/>
  <c r="AP56" i="1"/>
  <c r="AM56" i="1"/>
  <c r="AQ56" i="1"/>
  <c r="AO56" i="1"/>
  <c r="AN56" i="1"/>
  <c r="AS56" i="1"/>
  <c r="AR56" i="1"/>
  <c r="AL56" i="1"/>
  <c r="Z56" i="1"/>
  <c r="CO56" i="1"/>
  <c r="BM56" i="1"/>
  <c r="AD56" i="1"/>
  <c r="H56" i="1"/>
  <c r="BT56" i="1"/>
  <c r="E56" i="1"/>
  <c r="BL56" i="1"/>
  <c r="AC56" i="1"/>
  <c r="C56" i="1"/>
  <c r="CM56" i="1"/>
  <c r="B56" i="1"/>
  <c r="BN56" i="1"/>
  <c r="AB56" i="1"/>
  <c r="BQ56" i="1"/>
  <c r="CN56" i="1"/>
  <c r="AE56" i="1"/>
  <c r="AA56" i="1"/>
  <c r="CL56" i="1"/>
  <c r="AG56" i="1"/>
  <c r="BP56" i="1"/>
  <c r="BR56" i="1"/>
  <c r="AH56" i="1"/>
  <c r="F56" i="1"/>
  <c r="G56" i="1"/>
  <c r="BO56" i="1"/>
  <c r="AF56" i="1"/>
  <c r="BS56" i="1"/>
  <c r="BU56" i="1" l="1"/>
  <c r="AT56" i="1"/>
  <c r="AI56" i="1"/>
  <c r="I56" i="1"/>
  <c r="D57" i="1"/>
  <c r="AR57" i="1"/>
  <c r="AS57" i="1"/>
  <c r="AO57" i="1"/>
  <c r="AP57" i="1"/>
  <c r="AL57" i="1"/>
  <c r="AN57" i="1"/>
  <c r="AK57" i="1"/>
  <c r="AQ57" i="1"/>
  <c r="AM57" i="1"/>
  <c r="H57" i="1"/>
  <c r="CO57" i="1"/>
  <c r="BR57" i="1"/>
  <c r="AD57" i="1"/>
  <c r="CL57" i="1"/>
  <c r="E57" i="1"/>
  <c r="BT57" i="1"/>
  <c r="AH57" i="1"/>
  <c r="AB57" i="1"/>
  <c r="CM57" i="1"/>
  <c r="B57" i="1"/>
  <c r="C57" i="1"/>
  <c r="BO57" i="1"/>
  <c r="F57" i="1"/>
  <c r="BM57" i="1"/>
  <c r="G57" i="1"/>
  <c r="AE57" i="1"/>
  <c r="BN57" i="1"/>
  <c r="Z57" i="1"/>
  <c r="AA57" i="1"/>
  <c r="AF57" i="1"/>
  <c r="BP57" i="1"/>
  <c r="BQ57" i="1"/>
  <c r="AG57" i="1"/>
  <c r="BL57" i="1"/>
  <c r="CN57" i="1"/>
  <c r="AC57" i="1"/>
  <c r="BS57" i="1"/>
  <c r="BU57" i="1" l="1"/>
  <c r="AT57" i="1"/>
  <c r="AI57" i="1"/>
  <c r="I57" i="1"/>
  <c r="D58" i="1"/>
  <c r="AO58" i="1"/>
  <c r="AN58" i="1"/>
  <c r="AR58" i="1"/>
  <c r="AS58" i="1"/>
  <c r="AK58" i="1"/>
  <c r="AL58" i="1"/>
  <c r="AM58" i="1"/>
  <c r="AQ58" i="1"/>
  <c r="AP58" i="1"/>
  <c r="BR58" i="1"/>
  <c r="BP58" i="1"/>
  <c r="CN58" i="1"/>
  <c r="BS58" i="1"/>
  <c r="AB58" i="1"/>
  <c r="B58" i="1"/>
  <c r="G58" i="1"/>
  <c r="AH58" i="1"/>
  <c r="AF58" i="1"/>
  <c r="CO58" i="1"/>
  <c r="BQ58" i="1"/>
  <c r="AD58" i="1"/>
  <c r="H58" i="1"/>
  <c r="BL58" i="1"/>
  <c r="BM58" i="1"/>
  <c r="BN58" i="1"/>
  <c r="AG58" i="1"/>
  <c r="C58" i="1"/>
  <c r="CM58" i="1"/>
  <c r="Z58" i="1"/>
  <c r="AA58" i="1"/>
  <c r="E58" i="1"/>
  <c r="AC58" i="1"/>
  <c r="BT58" i="1"/>
  <c r="F58" i="1"/>
  <c r="CL58" i="1"/>
  <c r="AE58" i="1"/>
  <c r="BO58" i="1"/>
  <c r="BU58" i="1" l="1"/>
  <c r="AT58" i="1"/>
  <c r="AI58" i="1"/>
  <c r="I58" i="1"/>
  <c r="D59" i="1"/>
  <c r="AO59" i="1"/>
  <c r="AM59" i="1"/>
  <c r="AQ59" i="1"/>
  <c r="AK59" i="1"/>
  <c r="AN59" i="1"/>
  <c r="AL59" i="1"/>
  <c r="AS59" i="1"/>
  <c r="AR59" i="1"/>
  <c r="AP59" i="1"/>
  <c r="AH59" i="1"/>
  <c r="BP59" i="1"/>
  <c r="CN59" i="1"/>
  <c r="BM59" i="1"/>
  <c r="B59" i="1"/>
  <c r="AA59" i="1"/>
  <c r="BS59" i="1"/>
  <c r="CL59" i="1"/>
  <c r="AE59" i="1"/>
  <c r="CO59" i="1"/>
  <c r="AF59" i="1"/>
  <c r="CM59" i="1"/>
  <c r="H59" i="1"/>
  <c r="BO59" i="1"/>
  <c r="BN59" i="1"/>
  <c r="BL59" i="1"/>
  <c r="C59" i="1"/>
  <c r="BT59" i="1"/>
  <c r="BQ59" i="1"/>
  <c r="Z59" i="1"/>
  <c r="E59" i="1"/>
  <c r="G59" i="1"/>
  <c r="AC59" i="1"/>
  <c r="F59" i="1"/>
  <c r="AD59" i="1"/>
  <c r="AB59" i="1"/>
  <c r="BR59" i="1"/>
  <c r="AG59" i="1"/>
  <c r="BU59" i="1" l="1"/>
  <c r="AT59" i="1"/>
  <c r="AI59" i="1"/>
  <c r="I59" i="1"/>
  <c r="D60" i="1"/>
  <c r="AS60" i="1"/>
  <c r="AP60" i="1"/>
  <c r="AM60" i="1"/>
  <c r="AQ60" i="1"/>
  <c r="AO60" i="1"/>
  <c r="AN60" i="1"/>
  <c r="AK60" i="1"/>
  <c r="AR60" i="1"/>
  <c r="AL60" i="1"/>
  <c r="H60" i="1"/>
  <c r="BM60" i="1"/>
  <c r="F60" i="1"/>
  <c r="AA60" i="1"/>
  <c r="BQ60" i="1"/>
  <c r="BL60" i="1"/>
  <c r="CL60" i="1"/>
  <c r="E60" i="1"/>
  <c r="CN60" i="1"/>
  <c r="AG60" i="1"/>
  <c r="BP60" i="1"/>
  <c r="BO60" i="1"/>
  <c r="AH60" i="1"/>
  <c r="AC60" i="1"/>
  <c r="AD60" i="1"/>
  <c r="BS60" i="1"/>
  <c r="BR60" i="1"/>
  <c r="BT60" i="1"/>
  <c r="Z60" i="1"/>
  <c r="CO60" i="1"/>
  <c r="AE60" i="1"/>
  <c r="AF60" i="1"/>
  <c r="AB60" i="1"/>
  <c r="CM60" i="1"/>
  <c r="C60" i="1"/>
  <c r="G60" i="1"/>
  <c r="B60" i="1"/>
  <c r="BN60" i="1"/>
  <c r="BU60" i="1" l="1"/>
  <c r="AT60" i="1"/>
  <c r="AI60" i="1"/>
  <c r="I60" i="1"/>
  <c r="D61" i="1"/>
  <c r="AR61" i="1"/>
  <c r="AS61" i="1"/>
  <c r="AO61" i="1"/>
  <c r="AP61" i="1"/>
  <c r="AN61" i="1"/>
  <c r="AK61" i="1"/>
  <c r="AQ61" i="1"/>
  <c r="AM61" i="1"/>
  <c r="AL61" i="1"/>
  <c r="BT61" i="1"/>
  <c r="CN61" i="1"/>
  <c r="H61" i="1"/>
  <c r="CO61" i="1"/>
  <c r="AD61" i="1"/>
  <c r="AE61" i="1"/>
  <c r="BO61" i="1"/>
  <c r="BQ61" i="1"/>
  <c r="Z61" i="1"/>
  <c r="C61" i="1"/>
  <c r="F61" i="1"/>
  <c r="BM61" i="1"/>
  <c r="B61" i="1"/>
  <c r="CM61" i="1"/>
  <c r="BL61" i="1"/>
  <c r="BR61" i="1"/>
  <c r="AA61" i="1"/>
  <c r="E61" i="1"/>
  <c r="AB61" i="1"/>
  <c r="BS61" i="1"/>
  <c r="CL61" i="1"/>
  <c r="G61" i="1"/>
  <c r="BN61" i="1"/>
  <c r="AF61" i="1"/>
  <c r="BP61" i="1"/>
  <c r="AG61" i="1"/>
  <c r="AH61" i="1"/>
  <c r="AC61" i="1"/>
  <c r="BU61" i="1" l="1"/>
  <c r="AT61" i="1"/>
  <c r="AI61" i="1"/>
  <c r="I61" i="1"/>
  <c r="D62" i="1"/>
  <c r="AQ62" i="1"/>
  <c r="AK62" i="1"/>
  <c r="AO62" i="1"/>
  <c r="AS62" i="1"/>
  <c r="AM62" i="1"/>
  <c r="AN62" i="1"/>
  <c r="AR62" i="1"/>
  <c r="AP62" i="1"/>
  <c r="AL62" i="1"/>
  <c r="BT62" i="1"/>
  <c r="CL62" i="1"/>
  <c r="AF62" i="1"/>
  <c r="CO62" i="1"/>
  <c r="AD62" i="1"/>
  <c r="AH62" i="1"/>
  <c r="AA62" i="1"/>
  <c r="AB62" i="1"/>
  <c r="H62" i="1"/>
  <c r="C62" i="1"/>
  <c r="Z62" i="1"/>
  <c r="BN62" i="1"/>
  <c r="AE62" i="1"/>
  <c r="BO62" i="1"/>
  <c r="B62" i="1"/>
  <c r="BQ62" i="1"/>
  <c r="BM62" i="1"/>
  <c r="E62" i="1"/>
  <c r="AC62" i="1"/>
  <c r="F62" i="1"/>
  <c r="CM62" i="1"/>
  <c r="G62" i="1"/>
  <c r="CN62" i="1"/>
  <c r="BR62" i="1"/>
  <c r="BP62" i="1"/>
  <c r="BS62" i="1"/>
  <c r="AG62" i="1"/>
  <c r="BL62" i="1"/>
  <c r="BU62" i="1" l="1"/>
  <c r="AT62" i="1"/>
  <c r="AI62" i="1"/>
  <c r="I62" i="1"/>
  <c r="D63" i="1"/>
  <c r="AO63" i="1"/>
  <c r="AR63" i="1"/>
  <c r="AS63" i="1"/>
  <c r="AK63" i="1"/>
  <c r="AN63" i="1"/>
  <c r="AL63" i="1"/>
  <c r="AQ63" i="1"/>
  <c r="AP63" i="1"/>
  <c r="AM63" i="1"/>
  <c r="Z63" i="1"/>
  <c r="BN63" i="1"/>
  <c r="AH63" i="1"/>
  <c r="BP63" i="1"/>
  <c r="BQ63" i="1"/>
  <c r="BL63" i="1"/>
  <c r="AA63" i="1"/>
  <c r="E63" i="1"/>
  <c r="F63" i="1"/>
  <c r="CN63" i="1"/>
  <c r="AE63" i="1"/>
  <c r="CO63" i="1"/>
  <c r="AD63" i="1"/>
  <c r="H63" i="1"/>
  <c r="BO63" i="1"/>
  <c r="AF63" i="1"/>
  <c r="BS63" i="1"/>
  <c r="G63" i="1"/>
  <c r="C63" i="1"/>
  <c r="CM63" i="1"/>
  <c r="BM63" i="1"/>
  <c r="AG63" i="1"/>
  <c r="AB63" i="1"/>
  <c r="B63" i="1"/>
  <c r="AC63" i="1"/>
  <c r="BT63" i="1"/>
  <c r="CL63" i="1"/>
  <c r="BR63" i="1"/>
  <c r="BU63" i="1" l="1"/>
  <c r="AT63" i="1"/>
  <c r="AI63" i="1"/>
  <c r="I63" i="1"/>
  <c r="D64" i="1"/>
  <c r="AS64" i="1"/>
  <c r="AM64" i="1"/>
  <c r="AO64" i="1"/>
  <c r="AQ64" i="1"/>
  <c r="AN64" i="1"/>
  <c r="AR64" i="1"/>
  <c r="AL64" i="1"/>
  <c r="AK64" i="1"/>
  <c r="AP64" i="1"/>
  <c r="E64" i="1"/>
  <c r="CN64" i="1"/>
  <c r="AG64" i="1"/>
  <c r="BP64" i="1"/>
  <c r="BM64" i="1"/>
  <c r="BT64" i="1"/>
  <c r="CL64" i="1"/>
  <c r="AE64" i="1"/>
  <c r="BR64" i="1"/>
  <c r="AH64" i="1"/>
  <c r="Z64" i="1"/>
  <c r="CO64" i="1"/>
  <c r="CM64" i="1"/>
  <c r="BQ64" i="1"/>
  <c r="AD64" i="1"/>
  <c r="AF64" i="1"/>
  <c r="AB64" i="1"/>
  <c r="F64" i="1"/>
  <c r="C64" i="1"/>
  <c r="B64" i="1"/>
  <c r="AC64" i="1"/>
  <c r="H64" i="1"/>
  <c r="BO64" i="1"/>
  <c r="BS64" i="1"/>
  <c r="AA64" i="1"/>
  <c r="BL64" i="1"/>
  <c r="G64" i="1"/>
  <c r="BN64" i="1"/>
  <c r="BU64" i="1" l="1"/>
  <c r="AT64" i="1"/>
  <c r="AI64" i="1"/>
  <c r="I64" i="1"/>
  <c r="D65" i="1"/>
  <c r="AK65" i="1"/>
  <c r="AM65" i="1"/>
  <c r="AL65" i="1"/>
  <c r="AN65" i="1"/>
  <c r="AR65" i="1"/>
  <c r="AO65" i="1"/>
  <c r="AQ65" i="1"/>
  <c r="AS65" i="1"/>
  <c r="AP65" i="1"/>
  <c r="BT65" i="1"/>
  <c r="CN65" i="1"/>
  <c r="AF65" i="1"/>
  <c r="BP65" i="1"/>
  <c r="F65" i="1"/>
  <c r="AE65" i="1"/>
  <c r="BM65" i="1"/>
  <c r="BQ65" i="1"/>
  <c r="CM65" i="1"/>
  <c r="H65" i="1"/>
  <c r="CO65" i="1"/>
  <c r="BS65" i="1"/>
  <c r="B65" i="1"/>
  <c r="CL65" i="1"/>
  <c r="BL65" i="1"/>
  <c r="AH65" i="1"/>
  <c r="AA65" i="1"/>
  <c r="E65" i="1"/>
  <c r="C65" i="1"/>
  <c r="BO65" i="1"/>
  <c r="AG65" i="1"/>
  <c r="G65" i="1"/>
  <c r="BN65" i="1"/>
  <c r="BR65" i="1"/>
  <c r="AB65" i="1"/>
  <c r="Z65" i="1"/>
  <c r="AD65" i="1"/>
  <c r="AC65" i="1"/>
  <c r="BU65" i="1" l="1"/>
  <c r="AT65" i="1"/>
  <c r="AI65" i="1"/>
  <c r="I65" i="1"/>
  <c r="D66" i="1"/>
  <c r="AQ66" i="1"/>
  <c r="AK66" i="1"/>
  <c r="AO66" i="1"/>
  <c r="AS66" i="1"/>
  <c r="AN66" i="1"/>
  <c r="AR66" i="1"/>
  <c r="AM66" i="1"/>
  <c r="AP66" i="1"/>
  <c r="AL66" i="1"/>
  <c r="BT66" i="1"/>
  <c r="AA66" i="1"/>
  <c r="AF66" i="1"/>
  <c r="CO66" i="1"/>
  <c r="AD66" i="1"/>
  <c r="AG66" i="1"/>
  <c r="BL66" i="1"/>
  <c r="AB66" i="1"/>
  <c r="H66" i="1"/>
  <c r="C66" i="1"/>
  <c r="Z66" i="1"/>
  <c r="BM66" i="1"/>
  <c r="AH66" i="1"/>
  <c r="BN66" i="1"/>
  <c r="AE66" i="1"/>
  <c r="BQ66" i="1"/>
  <c r="BO66" i="1"/>
  <c r="E66" i="1"/>
  <c r="AC66" i="1"/>
  <c r="F66" i="1"/>
  <c r="CL66" i="1"/>
  <c r="G66" i="1"/>
  <c r="CN66" i="1"/>
  <c r="BR66" i="1"/>
  <c r="BP66" i="1"/>
  <c r="BS66" i="1"/>
  <c r="CM66" i="1"/>
  <c r="B66" i="1"/>
  <c r="BU66" i="1" l="1"/>
  <c r="AT66" i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<sst xmlns="http://schemas.openxmlformats.org/spreadsheetml/2006/main" count="33" uniqueCount="23">
  <si>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</si>
  <si>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</si>
  <si>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</si>
  <si>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</si>
  <si>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</si>
  <si>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</si>
  <si>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</si>
  <si>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</si>
  <si>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</si>
  <si>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</si>
  <si>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</si>
  <si>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</si>
  <si>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</si>
  <si>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</si>
  <si>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</si>
  <si>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</si>
  <si>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</si>
  <si>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</si>
  <si>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</si>
  <si>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</si>
  <si>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</si>
  <si>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Depth-of-Market</t>
  </si>
  <si>
    <t>CUS10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</si>
</sst>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h:mm;@"/>
    <numFmt numFmtId="166" formatCode="[$-F400]h:mm:ss\ AM/PM"/>
    <numFmt numFmtId="167" formatCode="0.000"/>
  </numFmts>
  <fonts count="20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5" fillId="4" borderId="5" xfId="0" applyFont="1" applyFill="1" applyBorder="1" applyAlignment="1" applyProtection="1">
      <alignment vertical="center" shrinkToFit="1"/>
    </xf>
    <xf numFmtId="0" fontId="15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5" fillId="4" borderId="0" xfId="0" applyFont="1" applyFill="1" applyBorder="1" applyAlignment="1" applyProtection="1">
      <alignment vertical="center" shrinkToFit="1"/>
    </xf>
    <xf numFmtId="0" fontId="17" fillId="15" borderId="0" xfId="0" applyFont="1" applyFill="1" applyBorder="1" applyAlignment="1" applyProtection="1">
      <alignment horizontal="right" shrinkToFit="1"/>
    </xf>
    <xf numFmtId="0" fontId="18" fillId="19" borderId="0" xfId="0" applyFont="1" applyFill="1" applyBorder="1" applyAlignment="1" applyProtection="1">
      <alignment vertical="center" shrinkToFit="1"/>
    </xf>
    <xf numFmtId="167" fontId="1" fillId="2" borderId="1" xfId="0" applyNumberFormat="1" applyFont="1" applyFill="1" applyBorder="1" applyAlignment="1" applyProtection="1">
      <alignment horizontal="center" vertical="center"/>
    </xf>
    <xf numFmtId="167" fontId="1" fillId="2" borderId="13" xfId="0" applyNumberFormat="1" applyFont="1" applyFill="1" applyBorder="1" applyAlignment="1" applyProtection="1">
      <alignment horizontal="center" vertical="center"/>
    </xf>
    <xf numFmtId="167" fontId="1" fillId="2" borderId="0" xfId="0" applyNumberFormat="1" applyFont="1" applyFill="1" applyBorder="1" applyAlignment="1" applyProtection="1">
      <alignment horizontal="center" vertical="center"/>
    </xf>
    <xf numFmtId="167" fontId="12" fillId="2" borderId="0" xfId="0" applyNumberFormat="1" applyFont="1" applyFill="1" applyAlignment="1" applyProtection="1">
      <alignment horizontal="center" vertical="center"/>
    </xf>
    <xf numFmtId="167" fontId="1" fillId="2" borderId="8" xfId="0" applyNumberFormat="1" applyFont="1" applyFill="1" applyBorder="1" applyAlignment="1" applyProtection="1">
      <alignment horizontal="center" vertical="center"/>
    </xf>
    <xf numFmtId="167" fontId="1" fillId="2" borderId="3" xfId="0" applyNumberFormat="1" applyFont="1" applyFill="1" applyBorder="1" applyAlignment="1" applyProtection="1">
      <alignment horizontal="center" vertical="center"/>
    </xf>
    <xf numFmtId="167" fontId="1" fillId="2" borderId="2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 shrinkToFit="1"/>
    </xf>
    <xf numFmtId="164" fontId="12" fillId="2" borderId="12" xfId="0" applyNumberFormat="1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 shrinkToFit="1"/>
    </xf>
    <xf numFmtId="164" fontId="12" fillId="2" borderId="5" xfId="0" applyNumberFormat="1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 shrinkToFit="1"/>
    </xf>
    <xf numFmtId="0" fontId="13" fillId="2" borderId="0" xfId="0" applyFont="1" applyFill="1" applyBorder="1" applyAlignment="1" applyProtection="1">
      <alignment horizontal="center"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167" fontId="8" fillId="6" borderId="4" xfId="0" applyNumberFormat="1" applyFont="1" applyFill="1" applyBorder="1" applyAlignment="1" applyProtection="1">
      <alignment horizontal="center" vertical="center" shrinkToFit="1"/>
    </xf>
    <xf numFmtId="167" fontId="8" fillId="6" borderId="0" xfId="0" applyNumberFormat="1" applyFont="1" applyFill="1" applyBorder="1" applyAlignment="1" applyProtection="1">
      <alignment horizontal="center" vertical="center" shrinkToFit="1"/>
    </xf>
    <xf numFmtId="167" fontId="9" fillId="7" borderId="0" xfId="0" applyNumberFormat="1" applyFont="1" applyFill="1" applyBorder="1" applyAlignment="1" applyProtection="1">
      <alignment horizontal="center" vertical="center" shrinkToFit="1"/>
    </xf>
    <xf numFmtId="167" fontId="10" fillId="8" borderId="0" xfId="0" applyNumberFormat="1" applyFont="1" applyFill="1" applyBorder="1" applyAlignment="1" applyProtection="1">
      <alignment horizontal="center" vertical="center" shrinkToFit="1"/>
    </xf>
    <xf numFmtId="167" fontId="11" fillId="9" borderId="0" xfId="0" applyNumberFormat="1" applyFont="1" applyFill="1" applyBorder="1" applyAlignment="1" applyProtection="1">
      <alignment horizontal="center" vertical="center" shrinkToFit="1"/>
    </xf>
    <xf numFmtId="167" fontId="11" fillId="10" borderId="0" xfId="0" applyNumberFormat="1" applyFont="1" applyFill="1" applyBorder="1" applyAlignment="1" applyProtection="1">
      <alignment horizontal="center" vertical="center" shrinkToFit="1"/>
    </xf>
    <xf numFmtId="167" fontId="10" fillId="11" borderId="0" xfId="0" applyNumberFormat="1" applyFont="1" applyFill="1" applyBorder="1" applyAlignment="1" applyProtection="1">
      <alignment horizontal="center" vertical="center" shrinkToFit="1"/>
    </xf>
    <xf numFmtId="167" fontId="9" fillId="12" borderId="0" xfId="0" applyNumberFormat="1" applyFont="1" applyFill="1" applyBorder="1" applyAlignment="1" applyProtection="1">
      <alignment horizontal="center" vertical="center" shrinkToFit="1"/>
    </xf>
    <xf numFmtId="167" fontId="8" fillId="13" borderId="0" xfId="0" applyNumberFormat="1" applyFont="1" applyFill="1" applyBorder="1" applyAlignment="1" applyProtection="1">
      <alignment horizontal="center" vertical="center" shrinkToFit="1"/>
    </xf>
    <xf numFmtId="166" fontId="16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6" fillId="16" borderId="9" xfId="0" applyFont="1" applyFill="1" applyBorder="1" applyAlignment="1" applyProtection="1">
      <alignment horizontal="center" shrinkToFit="1"/>
    </xf>
    <xf numFmtId="0" fontId="15" fillId="4" borderId="5" xfId="0" applyFont="1" applyFill="1" applyBorder="1" applyAlignment="1" applyProtection="1">
      <alignment horizontal="center" vertical="center" shrinkToFit="1"/>
    </xf>
    <xf numFmtId="0" fontId="15" fillId="4" borderId="6" xfId="0" applyFont="1" applyFill="1" applyBorder="1" applyAlignment="1" applyProtection="1">
      <alignment horizontal="center" vertical="center" shrinkToFit="1"/>
    </xf>
    <xf numFmtId="0" fontId="15" fillId="4" borderId="7" xfId="0" applyFont="1" applyFill="1" applyBorder="1" applyAlignment="1" applyProtection="1">
      <alignment horizontal="center" vertical="center" shrinkToFit="1"/>
    </xf>
    <xf numFmtId="0" fontId="15" fillId="4" borderId="14" xfId="0" applyFont="1" applyFill="1" applyBorder="1" applyAlignment="1" applyProtection="1">
      <alignment horizontal="center" vertical="center" shrinkToFit="1"/>
    </xf>
    <xf numFmtId="0" fontId="15" fillId="4" borderId="12" xfId="0" applyFont="1" applyFill="1" applyBorder="1" applyAlignment="1" applyProtection="1">
      <alignment horizontal="center" vertical="center" shrinkToFit="1"/>
    </xf>
    <xf numFmtId="0" fontId="15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19" fillId="2" borderId="9" xfId="0" applyFont="1" applyFill="1" applyBorder="1" applyAlignment="1" applyProtection="1">
      <alignment horizontal="center" vertical="center" shrinkToFit="1"/>
    </xf>
    <xf numFmtId="0" fontId="19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167" fontId="9" fillId="18" borderId="6" xfId="0" applyNumberFormat="1" applyFont="1" applyFill="1" applyBorder="1" applyAlignment="1" applyProtection="1">
      <alignment horizontal="left" vertical="center" shrinkToFit="1"/>
    </xf>
    <xf numFmtId="0" fontId="8" fillId="5" borderId="5" xfId="0" applyFont="1" applyFill="1" applyBorder="1" applyAlignment="1" applyProtection="1">
      <alignment horizontal="center" shrinkToFit="1"/>
    </xf>
    <xf numFmtId="0" fontId="8" fillId="5" borderId="6" xfId="0" applyFont="1" applyFill="1" applyBorder="1" applyAlignment="1" applyProtection="1">
      <alignment horizont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StudyData</stp>
        <stp>BAVolCr.BidVol^(SUBMINUTE((CUS10),5,Regular),5,0)</stp>
        <stp>Bar</stp>
        <stp/>
        <stp>Open</stp>
        <stp>5</stp>
        <stp>-8</stp>
        <stp/>
        <stp/>
        <stp/>
        <stp/>
        <stp>D</stp>
        <tr r="AG14" s="1"/>
      </tp>
      <tp>
        <v>3000</v>
        <stp/>
        <stp>StudyData</stp>
        <stp>BAVolCr.AskVol^(SUBMINUTE((CUS10),5,Regular),5,0)</stp>
        <stp>Bar</stp>
        <stp/>
        <stp>Open</stp>
        <stp>5</stp>
        <stp>-8</stp>
        <stp/>
        <stp/>
        <stp/>
        <stp/>
        <stp>D</stp>
        <tr r="AH14" s="1"/>
      </tp>
      <tp>
        <v>0</v>
        <stp/>
        <stp>StudyData</stp>
        <stp>BAVolCr.AskVol^(SUBMINUTE((CUS10),1,Regular),5,0)</stp>
        <stp>Bar</stp>
        <stp/>
        <stp>Open</stp>
        <stp>5</stp>
        <stp>-8</stp>
        <stp/>
        <stp/>
        <stp/>
        <stp/>
        <stp>D</stp>
        <tr r="H14" s="1"/>
      </tp>
      <tp>
        <v>99.671875</v>
        <stp/>
        <stp>StudyData</stp>
        <stp>SUBMINUTE((CUS10),5,FillGap)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99.671875</v>
        <stp/>
        <stp>StudyData</stp>
        <stp>SUBMINUTE((CUS10),1,FillGap)</stp>
        <stp>Bar</stp>
        <stp/>
        <stp>Close</stp>
        <stp>5</stp>
        <stp>-3</stp>
        <stp/>
        <stp/>
        <stp/>
        <stp/>
        <stp>T</stp>
        <tr r="C9" s="1"/>
        <tr r="C9" s="1"/>
        <tr r="BZ9" s="1"/>
        <tr r="BZ9" s="1"/>
      </tp>
      <tp>
        <v>42342.434027777781</v>
        <stp/>
        <stp>StudyData</stp>
        <stp>CUS10</stp>
        <stp>Bar</stp>
        <stp/>
        <stp>Time</stp>
        <stp>5</stp>
        <stp>-3</stp>
        <stp/>
        <stp/>
        <stp/>
        <stp/>
        <stp>D</stp>
        <tr r="BL9" s="1"/>
      </tp>
      <tp>
        <v>42342.443055555559</v>
        <stp/>
        <stp>StudyData</stp>
        <stp>CUS10</stp>
        <stp>Bar</stp>
        <stp/>
        <stp>Time</stp>
        <stp>1</stp>
        <stp>-3</stp>
        <stp/>
        <stp/>
        <stp/>
        <stp/>
        <stp>D</stp>
        <tr r="AK9" s="1"/>
      </tp>
      <tp>
        <v>0</v>
        <stp/>
        <stp>StudyData</stp>
        <stp>BAVolCr.BidVol^(SUBMINUTE((CUS10),5,Regular),5,0)</stp>
        <stp>Bar</stp>
        <stp/>
        <stp>Open</stp>
        <stp>5</stp>
        <stp>-9</stp>
        <stp/>
        <stp/>
        <stp/>
        <stp/>
        <stp>D</stp>
        <tr r="AG15" s="1"/>
      </tp>
      <tp>
        <v>2000</v>
        <stp/>
        <stp>StudyData</stp>
        <stp>BAVolCr.AskVol^(SUBMINUTE((CUS10),5,Regular),5,0)</stp>
        <stp>Bar</stp>
        <stp/>
        <stp>Open</stp>
        <stp>5</stp>
        <stp>-9</stp>
        <stp/>
        <stp/>
        <stp/>
        <stp/>
        <stp>D</stp>
        <tr r="AH15" s="1"/>
      </tp>
      <tp>
        <v>0</v>
        <stp/>
        <stp>StudyData</stp>
        <stp>BAVolCr.AskVol^(SUBMINUTE((CUS10),1,Regular),5,0)</stp>
        <stp>Bar</stp>
        <stp/>
        <stp>Open</stp>
        <stp>5</stp>
        <stp>-9</stp>
        <stp/>
        <stp/>
        <stp/>
        <stp/>
        <stp>D</stp>
        <tr r="H15" s="1"/>
      </tp>
      <tp>
        <v>99.65625</v>
        <stp/>
        <stp>StudyData</stp>
        <stp>SUBMINUTE((CUS10),5,FillGap)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99.671875</v>
        <stp/>
        <stp>StudyData</stp>
        <stp>SUBMINUTE((CUS10),1,FillGap)</stp>
        <stp>Bar</stp>
        <stp/>
        <stp>Close</stp>
        <stp>5</stp>
        <stp>-2</stp>
        <stp/>
        <stp/>
        <stp/>
        <stp/>
        <stp>T</stp>
        <tr r="C8" s="1"/>
        <tr r="C8" s="1"/>
        <tr r="BZ8" s="1"/>
        <tr r="BZ8" s="1"/>
      </tp>
      <tp>
        <v>42342.4375</v>
        <stp/>
        <stp>StudyData</stp>
        <stp>CUS10</stp>
        <stp>Bar</stp>
        <stp/>
        <stp>Time</stp>
        <stp>5</stp>
        <stp>-2</stp>
        <stp/>
        <stp/>
        <stp/>
        <stp/>
        <stp>D</stp>
        <tr r="BL8" s="1"/>
      </tp>
      <tp>
        <v>42342.443749999999</v>
        <stp/>
        <stp>StudyData</stp>
        <stp>CUS10</stp>
        <stp>Bar</stp>
        <stp/>
        <stp>Time</stp>
        <stp>1</stp>
        <stp>-2</stp>
        <stp/>
        <stp/>
        <stp/>
        <stp/>
        <stp>D</stp>
        <tr r="AK8" s="1"/>
      </tp>
      <tp>
        <v>99.671875</v>
        <stp/>
        <stp>StudyData</stp>
        <stp>SUBMINUTE((CUS10),5,FillGap)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99.671875</v>
        <stp/>
        <stp>StudyData</stp>
        <stp>SUBMINUTE((CUS10),1,FillGap)</stp>
        <stp>Bar</stp>
        <stp/>
        <stp>Close</stp>
        <stp>5</stp>
        <stp>-1</stp>
        <stp/>
        <stp/>
        <stp/>
        <stp/>
        <stp>T</stp>
        <tr r="C7" s="1"/>
        <tr r="C7" s="1"/>
        <tr r="BZ7" s="1"/>
        <tr r="BZ7" s="1"/>
      </tp>
      <tp>
        <v>42342.440972222219</v>
        <stp/>
        <stp>StudyData</stp>
        <stp>CUS10</stp>
        <stp>Bar</stp>
        <stp/>
        <stp>Time</stp>
        <stp>5</stp>
        <stp>-1</stp>
        <stp/>
        <stp/>
        <stp/>
        <stp/>
        <stp>D</stp>
        <tr r="BL7" s="1"/>
      </tp>
      <tp>
        <v>42342.444444444445</v>
        <stp/>
        <stp>StudyData</stp>
        <stp>CUS10</stp>
        <stp>Bar</stp>
        <stp/>
        <stp>Time</stp>
        <stp>1</stp>
        <stp>-1</stp>
        <stp/>
        <stp/>
        <stp/>
        <stp/>
        <stp>D</stp>
        <tr r="AK7" s="1"/>
      </tp>
      <tp>
        <v>99.6875</v>
        <stp/>
        <stp>StudyData</stp>
        <stp>CUS10</stp>
        <stp>FG</stp>
        <stp/>
        <stp>High</stp>
        <stp>5</stp>
        <stp>0</stp>
        <stp/>
        <stp/>
        <stp/>
        <stp/>
        <stp>T</stp>
        <tr r="CM6" s="1"/>
        <tr r="BN6" s="1"/>
      </tp>
      <tp>
        <v>99.671875</v>
        <stp/>
        <stp>StudyData</stp>
        <stp>CUS10</stp>
        <stp>FG</stp>
        <stp/>
        <stp>High</stp>
        <stp>1</stp>
        <stp>0</stp>
        <stp/>
        <stp/>
        <stp/>
        <stp/>
        <stp>T</stp>
        <tr r="AM6" s="1"/>
        <tr r="CH6" s="1"/>
      </tp>
      <tp>
        <v>99220</v>
        <stp/>
        <stp>StudyData</stp>
        <stp>CUS10</stp>
        <stp>FG</stp>
        <stp/>
        <stp>High</stp>
        <stp>5</stp>
        <stp>0</stp>
        <stp/>
        <stp/>
        <stp/>
        <stp/>
        <stp>D</stp>
        <tr r="CM6" s="1"/>
        <tr r="BN6" s="1"/>
      </tp>
      <tp>
        <v>99214</v>
        <stp/>
        <stp>StudyData</stp>
        <stp>CUS10</stp>
        <stp>FG</stp>
        <stp/>
        <stp>High</stp>
        <stp>1</stp>
        <stp>0</stp>
        <stp/>
        <stp/>
        <stp/>
        <stp/>
        <stp>D</stp>
        <tr r="AM6" s="1"/>
        <tr r="CH6" s="1"/>
      </tp>
      <tp>
        <v>99.671875</v>
        <stp/>
        <stp>StudyData</stp>
        <stp>SUBMINUTE((CUS10),5,FillGap)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99.671875</v>
        <stp/>
        <stp>StudyData</stp>
        <stp>SUBMINUTE((CUS10),1,FillGap)</stp>
        <stp>Bar</stp>
        <stp/>
        <stp>Close</stp>
        <stp>5</stp>
        <stp>-7</stp>
        <stp/>
        <stp/>
        <stp/>
        <stp/>
        <stp>T</stp>
        <tr r="C13" s="1"/>
        <tr r="C13" s="1"/>
        <tr r="BZ13" s="1"/>
        <tr r="BZ13" s="1"/>
      </tp>
      <tp>
        <v>42342.420138888891</v>
        <stp/>
        <stp>StudyData</stp>
        <stp>CUS10</stp>
        <stp>Bar</stp>
        <stp/>
        <stp>Time</stp>
        <stp>5</stp>
        <stp>-7</stp>
        <stp/>
        <stp/>
        <stp/>
        <stp/>
        <stp>D</stp>
        <tr r="BL13" s="1"/>
      </tp>
      <tp>
        <v>42342.44027777778</v>
        <stp/>
        <stp>StudyData</stp>
        <stp>CUS10</stp>
        <stp>Bar</stp>
        <stp/>
        <stp>Time</stp>
        <stp>1</stp>
        <stp>-7</stp>
        <stp/>
        <stp/>
        <stp/>
        <stp/>
        <stp>D</stp>
        <tr r="AK13" s="1"/>
      </tp>
      <tp>
        <v>99214</v>
        <stp/>
        <stp>StudyData</stp>
        <stp>CUS10</stp>
        <stp>FG</stp>
        <stp/>
        <stp>Open</stp>
        <stp>5</stp>
        <stp>0</stp>
        <stp/>
        <stp/>
        <stp/>
        <stp/>
        <stp>D</stp>
        <tr r="CL6" s="1"/>
        <tr r="BM6" s="1"/>
      </tp>
      <tp>
        <v>99214</v>
        <stp/>
        <stp>StudyData</stp>
        <stp>CUS10</stp>
        <stp>FG</stp>
        <stp/>
        <stp>Open</stp>
        <stp>1</stp>
        <stp>0</stp>
        <stp/>
        <stp/>
        <stp/>
        <stp/>
        <stp>D</stp>
        <tr r="CG6" s="1"/>
        <tr r="AL6" s="1"/>
      </tp>
      <tp>
        <v>99.671875</v>
        <stp/>
        <stp>StudyData</stp>
        <stp>CUS10</stp>
        <stp>FG</stp>
        <stp/>
        <stp>Open</stp>
        <stp>5</stp>
        <stp>0</stp>
        <stp/>
        <stp/>
        <stp/>
        <stp/>
        <stp>T</stp>
        <tr r="CL6" s="1"/>
        <tr r="BM6" s="1"/>
      </tp>
      <tp>
        <v>99.671875</v>
        <stp/>
        <stp>StudyData</stp>
        <stp>CUS10</stp>
        <stp>FG</stp>
        <stp/>
        <stp>Open</stp>
        <stp>1</stp>
        <stp>0</stp>
        <stp/>
        <stp/>
        <stp/>
        <stp/>
        <stp>T</stp>
        <tr r="CG6" s="1"/>
        <tr r="AL6" s="1"/>
      </tp>
      <tp>
        <v>99.671875</v>
        <stp/>
        <stp>StudyData</stp>
        <stp>SUBMINUTE((CUS10),5,FillGap)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99.671875</v>
        <stp/>
        <stp>StudyData</stp>
        <stp>SUBMINUTE((CUS10),1,FillGap)</stp>
        <stp>Bar</stp>
        <stp/>
        <stp>Close</stp>
        <stp>5</stp>
        <stp>-6</stp>
        <stp/>
        <stp/>
        <stp/>
        <stp/>
        <stp>T</stp>
        <tr r="C12" s="1"/>
        <tr r="C12" s="1"/>
        <tr r="BZ12" s="1"/>
        <tr r="BZ12" s="1"/>
      </tp>
      <tp>
        <v>42342.423611111109</v>
        <stp/>
        <stp>StudyData</stp>
        <stp>CUS10</stp>
        <stp>Bar</stp>
        <stp/>
        <stp>Time</stp>
        <stp>5</stp>
        <stp>-6</stp>
        <stp/>
        <stp/>
        <stp/>
        <stp/>
        <stp>D</stp>
        <tr r="BL12" s="1"/>
      </tp>
      <tp>
        <v>42342.440972222219</v>
        <stp/>
        <stp>StudyData</stp>
        <stp>CUS10</stp>
        <stp>Bar</stp>
        <stp/>
        <stp>Time</stp>
        <stp>1</stp>
        <stp>-6</stp>
        <stp/>
        <stp/>
        <stp/>
        <stp/>
        <stp>D</stp>
        <tr r="AK12" s="1"/>
      </tp>
      <tp>
        <v>99.671875</v>
        <stp/>
        <stp>StudyData</stp>
        <stp>SUBMINUTE((CUS10),5,FillGap)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99.671875</v>
        <stp/>
        <stp>StudyData</stp>
        <stp>SUBMINUTE((CUS10),1,FillGap)</stp>
        <stp>Bar</stp>
        <stp/>
        <stp>Close</stp>
        <stp>5</stp>
        <stp>-5</stp>
        <stp/>
        <stp/>
        <stp/>
        <stp/>
        <stp>T</stp>
        <tr r="C11" s="1"/>
        <tr r="C11" s="1"/>
        <tr r="BZ11" s="1"/>
        <tr r="BZ11" s="1"/>
      </tp>
      <tp>
        <v>42342.427083333336</v>
        <stp/>
        <stp>StudyData</stp>
        <stp>CUS10</stp>
        <stp>Bar</stp>
        <stp/>
        <stp>Time</stp>
        <stp>5</stp>
        <stp>-5</stp>
        <stp/>
        <stp/>
        <stp/>
        <stp/>
        <stp>D</stp>
        <tr r="BL11" s="1"/>
      </tp>
      <tp>
        <v>99.046875</v>
        <stp/>
        <stp>ContractData</stp>
        <stp>CUS10</stp>
        <stp>Low</stp>
        <stp/>
        <stp>T</stp>
        <tr r="BF5" s="1"/>
      </tp>
      <tp>
        <v>42342.441666666666</v>
        <stp/>
        <stp>StudyData</stp>
        <stp>CUS10</stp>
        <stp>Bar</stp>
        <stp/>
        <stp>Time</stp>
        <stp>1</stp>
        <stp>-5</stp>
        <stp/>
        <stp/>
        <stp/>
        <stp/>
        <stp>D</stp>
        <tr r="AK11" s="1"/>
      </tp>
      <tp>
        <v>99.65625</v>
        <stp/>
        <stp>StudyData</stp>
        <stp>SUBMINUTE((CUS10),5,FillGap)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99.671875</v>
        <stp/>
        <stp>StudyData</stp>
        <stp>SUBMINUTE((CUS10),1,FillGap)</stp>
        <stp>Bar</stp>
        <stp/>
        <stp>Close</stp>
        <stp>5</stp>
        <stp>-4</stp>
        <stp/>
        <stp/>
        <stp/>
        <stp/>
        <stp>T</stp>
        <tr r="C10" s="1"/>
        <tr r="C10" s="1"/>
        <tr r="BZ10" s="1"/>
        <tr r="BZ10" s="1"/>
      </tp>
      <tp>
        <v>42342.430555555555</v>
        <stp/>
        <stp>StudyData</stp>
        <stp>CUS10</stp>
        <stp>Bar</stp>
        <stp/>
        <stp>Time</stp>
        <stp>5</stp>
        <stp>-4</stp>
        <stp/>
        <stp/>
        <stp/>
        <stp/>
        <stp>D</stp>
        <tr r="BL10" s="1"/>
      </tp>
      <tp>
        <v>42342.442361111112</v>
        <stp/>
        <stp>StudyData</stp>
        <stp>CUS10</stp>
        <stp>Bar</stp>
        <stp/>
        <stp>Time</stp>
        <stp>1</stp>
        <stp>-4</stp>
        <stp/>
        <stp/>
        <stp/>
        <stp/>
        <stp>D</stp>
        <tr r="AK10" s="1"/>
      </tp>
      <tp>
        <v>99.6875</v>
        <stp/>
        <stp>DOMData</stp>
        <stp>CUS10</stp>
        <stp>Price</stp>
        <stp>2</stp>
        <stp>T</stp>
        <tr r="T5" s="1"/>
      </tp>
      <tp>
        <v>99.703125</v>
        <stp/>
        <stp>DOMData</stp>
        <stp>CUS10</stp>
        <stp>Price</stp>
        <stp>3</stp>
        <stp>T</stp>
        <tr r="V5" s="1"/>
      </tp>
      <tp>
        <v>0</v>
        <stp/>
        <stp>StudyData</stp>
        <stp>BAVolCr.BidVol^(SUBMINUTE((CUS10),5,Regular),5,0)</stp>
        <stp>Bar</stp>
        <stp/>
        <stp>Open</stp>
        <stp>5</stp>
        <stp>-1</stp>
        <stp/>
        <stp/>
        <stp/>
        <stp/>
        <stp>D</stp>
        <tr r="AG7" s="1"/>
      </tp>
      <tp>
        <v>0</v>
        <stp/>
        <stp>StudyData</stp>
        <stp>BAVolCr.AskVol^(SUBMINUTE((CUS10),5,Regular),5,0)</stp>
        <stp>Bar</stp>
        <stp/>
        <stp>Open</stp>
        <stp>5</stp>
        <stp>-1</stp>
        <stp/>
        <stp/>
        <stp/>
        <stp/>
        <stp>D</stp>
        <tr r="AH7" s="1"/>
      </tp>
      <tp>
        <v>0</v>
        <stp/>
        <stp>StudyData</stp>
        <stp>BAVolCr.AskVol^(SUBMINUTE((CUS10),1,Regular),5,0)</stp>
        <stp>Bar</stp>
        <stp/>
        <stp>Open</stp>
        <stp>5</stp>
        <stp>-1</stp>
        <stp/>
        <stp/>
        <stp/>
        <stp/>
        <stp>D</stp>
        <tr r="H7" s="1"/>
      </tp>
      <tp>
        <v>99210</v>
        <stp/>
        <stp>StudyData</stp>
        <stp>CUS10</stp>
        <stp>FG</stp>
        <stp/>
        <stp>Low</stp>
        <stp>1</stp>
        <stp>0</stp>
        <stp/>
        <stp/>
        <stp/>
        <stp/>
        <stp>D</stp>
        <tr r="CI6" s="1"/>
        <tr r="AN6" s="1"/>
      </tp>
      <tp>
        <v>99210</v>
        <stp/>
        <stp>StudyData</stp>
        <stp>CUS10</stp>
        <stp>FG</stp>
        <stp/>
        <stp>Low</stp>
        <stp>5</stp>
        <stp>0</stp>
        <stp/>
        <stp/>
        <stp/>
        <stp/>
        <stp>D</stp>
        <tr r="BO6" s="1"/>
        <tr r="CN6" s="1"/>
      </tp>
      <tp>
        <v>99.65625</v>
        <stp/>
        <stp>StudyData</stp>
        <stp>CUS10</stp>
        <stp>FG</stp>
        <stp/>
        <stp>Low</stp>
        <stp>1</stp>
        <stp>0</stp>
        <stp/>
        <stp/>
        <stp/>
        <stp/>
        <stp>T</stp>
        <tr r="CI6" s="1"/>
        <tr r="AN6" s="1"/>
      </tp>
      <tp>
        <v>99.65625</v>
        <stp/>
        <stp>StudyData</stp>
        <stp>CUS10</stp>
        <stp>FG</stp>
        <stp/>
        <stp>Low</stp>
        <stp>5</stp>
        <stp>0</stp>
        <stp/>
        <stp/>
        <stp/>
        <stp/>
        <stp>T</stp>
        <tr r="BO6" s="1"/>
        <tr r="CN6" s="1"/>
      </tp>
      <tp>
        <v>0</v>
        <stp/>
        <stp>StudyData</stp>
        <stp>BAVolCr.BidVol^(SUBMINUTE((CUS10),5,Regular),5,0)</stp>
        <stp>Bar</stp>
        <stp/>
        <stp>Open</stp>
        <stp>5</stp>
        <stp>-2</stp>
        <stp/>
        <stp/>
        <stp/>
        <stp/>
        <stp>D</stp>
        <tr r="AG8" s="1"/>
      </tp>
      <tp>
        <v>0</v>
        <stp/>
        <stp>StudyData</stp>
        <stp>BAVolCr.AskVol^(SUBMINUTE((CUS10),5,Regular),5,0)</stp>
        <stp>Bar</stp>
        <stp/>
        <stp>Open</stp>
        <stp>5</stp>
        <stp>-2</stp>
        <stp/>
        <stp/>
        <stp/>
        <stp/>
        <stp>D</stp>
        <tr r="AH8" s="1"/>
      </tp>
      <tp>
        <v>0</v>
        <stp/>
        <stp>StudyData</stp>
        <stp>BAVolCr.AskVol^(SUBMINUTE((CUS10),1,Regular),5,0)</stp>
        <stp>Bar</stp>
        <stp/>
        <stp>Open</stp>
        <stp>5</stp>
        <stp>-2</stp>
        <stp/>
        <stp/>
        <stp/>
        <stp/>
        <stp>D</stp>
        <tr r="H8" s="1"/>
      </tp>
      <tp>
        <v>99.671875</v>
        <stp/>
        <stp>StudyData</stp>
        <stp>SUBMINUTE((CUS10),5,FillGap)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99.65625</v>
        <stp/>
        <stp>StudyData</stp>
        <stp>SUBMINUTE((CUS10),1,FillGap)</stp>
        <stp>Bar</stp>
        <stp/>
        <stp>Close</stp>
        <stp>5</stp>
        <stp>-9</stp>
        <stp/>
        <stp/>
        <stp/>
        <stp/>
        <stp>T</stp>
        <tr r="C15" s="1"/>
        <tr r="C15" s="1"/>
        <tr r="BZ15" s="1"/>
        <tr r="BZ15" s="1"/>
      </tp>
      <tp>
        <v>42342.413194444445</v>
        <stp/>
        <stp>StudyData</stp>
        <stp>CUS10</stp>
        <stp>Bar</stp>
        <stp/>
        <stp>Time</stp>
        <stp>5</stp>
        <stp>-9</stp>
        <stp/>
        <stp/>
        <stp/>
        <stp/>
        <stp>D</stp>
        <tr r="BL15" s="1"/>
      </tp>
      <tp>
        <v>42342.438888888886</v>
        <stp/>
        <stp>StudyData</stp>
        <stp>CUS10</stp>
        <stp>Bar</stp>
        <stp/>
        <stp>Time</stp>
        <stp>1</stp>
        <stp>-9</stp>
        <stp/>
        <stp/>
        <stp/>
        <stp/>
        <stp>D</stp>
        <tr r="AK15" s="1"/>
      </tp>
      <tp>
        <v>99.671875</v>
        <stp/>
        <stp>DOMData</stp>
        <stp>CUS10</stp>
        <stp>Price</stp>
        <stp>1</stp>
        <stp>T</stp>
        <tr r="R5" s="1"/>
      </tp>
      <tp>
        <v>0</v>
        <stp/>
        <stp>StudyData</stp>
        <stp>BAVolCr.BidVol^(SUBMINUTE((CUS10),5,Regular),5,0)</stp>
        <stp>Bar</stp>
        <stp/>
        <stp>Open</stp>
        <stp>5</stp>
        <stp>-3</stp>
        <stp/>
        <stp/>
        <stp/>
        <stp/>
        <stp>D</stp>
        <tr r="AG9" s="1"/>
      </tp>
      <tp>
        <v>1000</v>
        <stp/>
        <stp>StudyData</stp>
        <stp>BAVolCr.AskVol^(SUBMINUTE((CUS10),5,Regular),5,0)</stp>
        <stp>Bar</stp>
        <stp/>
        <stp>Open</stp>
        <stp>5</stp>
        <stp>-3</stp>
        <stp/>
        <stp/>
        <stp/>
        <stp/>
        <stp>D</stp>
        <tr r="AH9" s="1"/>
      </tp>
      <tp>
        <v>0</v>
        <stp/>
        <stp>StudyData</stp>
        <stp>BAVolCr.AskVol^(SUBMINUTE((CUS10),1,Regular),5,0)</stp>
        <stp>Bar</stp>
        <stp/>
        <stp>Open</stp>
        <stp>5</stp>
        <stp>-3</stp>
        <stp/>
        <stp/>
        <stp/>
        <stp/>
        <stp>D</stp>
        <tr r="H9" s="1"/>
      </tp>
      <tp>
        <v>99.671875</v>
        <stp/>
        <stp>StudyData</stp>
        <stp>SUBMINUTE((CUS10),5,FillGap)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99.65625</v>
        <stp/>
        <stp>StudyData</stp>
        <stp>SUBMINUTE((CUS10),1,FillGap)</stp>
        <stp>Bar</stp>
        <stp/>
        <stp>Close</stp>
        <stp>5</stp>
        <stp>-8</stp>
        <stp/>
        <stp/>
        <stp/>
        <stp/>
        <stp>T</stp>
        <tr r="C14" s="1"/>
        <tr r="C14" s="1"/>
        <tr r="BZ14" s="1"/>
        <tr r="BZ14" s="1"/>
      </tp>
      <tp>
        <v>42342.416666666664</v>
        <stp/>
        <stp>StudyData</stp>
        <stp>CUS10</stp>
        <stp>Bar</stp>
        <stp/>
        <stp>Time</stp>
        <stp>5</stp>
        <stp>-8</stp>
        <stp/>
        <stp/>
        <stp/>
        <stp/>
        <stp>D</stp>
        <tr r="BL14" s="1"/>
      </tp>
      <tp>
        <v>42342.439583333333</v>
        <stp/>
        <stp>StudyData</stp>
        <stp>CUS10</stp>
        <stp>Bar</stp>
        <stp/>
        <stp>Time</stp>
        <stp>1</stp>
        <stp>-8</stp>
        <stp/>
        <stp/>
        <stp/>
        <stp/>
        <stp>D</stp>
        <tr r="AK14" s="1"/>
      </tp>
      <tp>
        <v>0</v>
        <stp/>
        <stp>StudyData</stp>
        <stp>BAVolCr.BidVol^(SUBMINUTE((CUS10),5,Regular),5,0)</stp>
        <stp>Bar</stp>
        <stp/>
        <stp>Open</stp>
        <stp>5</stp>
        <stp>-4</stp>
        <stp/>
        <stp/>
        <stp/>
        <stp/>
        <stp>D</stp>
        <tr r="AG10" s="1"/>
      </tp>
      <tp>
        <v>2000</v>
        <stp/>
        <stp>StudyData</stp>
        <stp>BAVolCr.AskVol^(SUBMINUTE((CUS10),5,Regular),5,0)</stp>
        <stp>Bar</stp>
        <stp/>
        <stp>Open</stp>
        <stp>5</stp>
        <stp>-4</stp>
        <stp/>
        <stp/>
        <stp/>
        <stp/>
        <stp>D</stp>
        <tr r="AH10" s="1"/>
      </tp>
      <tp>
        <v>0</v>
        <stp/>
        <stp>StudyData</stp>
        <stp>BAVolCr.AskVol^(SUBMINUTE((CUS10),1,Regular),5,0)</stp>
        <stp>Bar</stp>
        <stp/>
        <stp>Open</stp>
        <stp>5</stp>
        <stp>-4</stp>
        <stp/>
        <stp/>
        <stp/>
        <stp/>
        <stp>D</stp>
        <tr r="H10" s="1"/>
      </tp>
      <tp>
        <v>0</v>
        <stp/>
        <stp>StudyData</stp>
        <stp>BAVolCr.BidVol^(SUBMINUTE((CUS10),5,Regular),5,0)</stp>
        <stp>Bar</stp>
        <stp/>
        <stp>Open</stp>
        <stp>5</stp>
        <stp>-5</stp>
        <stp/>
        <stp/>
        <stp/>
        <stp/>
        <stp>D</stp>
        <tr r="AG11" s="1"/>
      </tp>
      <tp>
        <v>3000</v>
        <stp/>
        <stp>StudyData</stp>
        <stp>BAVolCr.AskVol^(SUBMINUTE((CUS10),5,Regular),5,0)</stp>
        <stp>Bar</stp>
        <stp/>
        <stp>Open</stp>
        <stp>5</stp>
        <stp>-5</stp>
        <stp/>
        <stp/>
        <stp/>
        <stp/>
        <stp>D</stp>
        <tr r="AH11" s="1"/>
      </tp>
      <tp>
        <v>0</v>
        <stp/>
        <stp>StudyData</stp>
        <stp>BAVolCr.AskVol^(SUBMINUTE((CUS10),1,Regular),5,0)</stp>
        <stp>Bar</stp>
        <stp/>
        <stp>Open</stp>
        <stp>5</stp>
        <stp>-5</stp>
        <stp/>
        <stp/>
        <stp/>
        <stp/>
        <stp>D</stp>
        <tr r="H11" s="1"/>
      </tp>
      <tp>
        <v>99.71875</v>
        <stp/>
        <stp>DOMData</stp>
        <stp>CUS10</stp>
        <stp>Price</stp>
        <stp>4</stp>
        <stp>T</stp>
        <tr r="X5" s="1"/>
      </tp>
      <tp>
        <v>0</v>
        <stp/>
        <stp>StudyData</stp>
        <stp>BAVolCr.BidVol^(SUBMINUTE((CUS10),5,Regular),5,0)</stp>
        <stp>Bar</stp>
        <stp/>
        <stp>Open</stp>
        <stp>5</stp>
        <stp>-6</stp>
        <stp/>
        <stp/>
        <stp/>
        <stp/>
        <stp>D</stp>
        <tr r="AG12" s="1"/>
      </tp>
      <tp>
        <v>3000</v>
        <stp/>
        <stp>StudyData</stp>
        <stp>BAVolCr.AskVol^(SUBMINUTE((CUS10),5,Regular),5,0)</stp>
        <stp>Bar</stp>
        <stp/>
        <stp>Open</stp>
        <stp>5</stp>
        <stp>-6</stp>
        <stp/>
        <stp/>
        <stp/>
        <stp/>
        <stp>D</stp>
        <tr r="AH12" s="1"/>
      </tp>
      <tp>
        <v>0</v>
        <stp/>
        <stp>StudyData</stp>
        <stp>BAVolCr.AskVol^(SUBMINUTE((CUS10),1,Regular),5,0)</stp>
        <stp>Bar</stp>
        <stp/>
        <stp>Open</stp>
        <stp>5</stp>
        <stp>-6</stp>
        <stp/>
        <stp/>
        <stp/>
        <stp/>
        <stp>D</stp>
        <tr r="H12" s="1"/>
      </tp>
      <tp>
        <v>42342.445138888892</v>
        <stp/>
        <stp>StudyData</stp>
        <stp>CUS10</stp>
        <stp>Bar</stp>
        <stp/>
        <stp>Time</stp>
        <stp>1</stp>
        <stp>0</stp>
        <stp/>
        <stp/>
        <stp/>
        <stp/>
        <stp>D</stp>
        <tr r="AK6" s="1"/>
      </tp>
      <tp>
        <v>42342.444444444445</v>
        <stp/>
        <stp>StudyData</stp>
        <stp>CUS10</stp>
        <stp>Bar</stp>
        <stp/>
        <stp>Time</stp>
        <stp>5</stp>
        <stp>0</stp>
        <stp/>
        <stp/>
        <stp/>
        <stp/>
        <stp>D</stp>
        <tr r="BL6" s="1"/>
      </tp>
      <tp>
        <v>0</v>
        <stp/>
        <stp>StudyData</stp>
        <stp>BAVolCr.BidVol^(SUBMINUTE((CUS10),5,Regular),5,0)</stp>
        <stp>Bar</stp>
        <stp/>
        <stp>Open</stp>
        <stp>5</stp>
        <stp>-7</stp>
        <stp/>
        <stp/>
        <stp/>
        <stp/>
        <stp>D</stp>
        <tr r="AG13" s="1"/>
      </tp>
      <tp>
        <v>4000</v>
        <stp/>
        <stp>StudyData</stp>
        <stp>BAVolCr.AskVol^(SUBMINUTE((CUS10),5,Regular),5,0)</stp>
        <stp>Bar</stp>
        <stp/>
        <stp>Open</stp>
        <stp>5</stp>
        <stp>-7</stp>
        <stp/>
        <stp/>
        <stp/>
        <stp/>
        <stp>D</stp>
        <tr r="AH13" s="1"/>
      </tp>
      <tp>
        <v>0</v>
        <stp/>
        <stp>StudyData</stp>
        <stp>BAVolCr.AskVol^(SUBMINUTE((CUS10),1,Regular),5,0)</stp>
        <stp>Bar</stp>
        <stp/>
        <stp>Open</stp>
        <stp>5</stp>
        <stp>-7</stp>
        <stp/>
        <stp/>
        <stp/>
        <stp/>
        <stp>D</stp>
        <tr r="H13" s="1"/>
      </tp>
      <tp>
        <v>99.484375</v>
        <stp/>
        <stp>StudyData</stp>
        <stp>CUS10</stp>
        <stp>FG</stp>
        <stp/>
        <stp>Low</stp>
        <stp>1</stp>
        <stp>-56</stp>
        <stp/>
        <stp/>
        <stp/>
        <stp/>
        <stp>T</stp>
        <tr r="AN62" s="1"/>
        <tr r="CI62" s="1"/>
      </tp>
      <tp>
        <v>99.453125</v>
        <stp/>
        <stp>StudyData</stp>
        <stp>CUS10</stp>
        <stp>FG</stp>
        <stp/>
        <stp>Low</stp>
        <stp>5</stp>
        <stp>-52</stp>
        <stp/>
        <stp/>
        <stp/>
        <stp/>
        <stp>T</stp>
        <tr r="BO58" s="1"/>
        <tr r="CN58" s="1"/>
      </tp>
      <tp>
        <v>99.484375</v>
        <stp/>
        <stp>StudyData</stp>
        <stp>CUS10</stp>
        <stp>FG</stp>
        <stp/>
        <stp>Low</stp>
        <stp>1</stp>
        <stp>-46</stp>
        <stp/>
        <stp/>
        <stp/>
        <stp/>
        <stp>T</stp>
        <tr r="AN52" s="1"/>
        <tr r="CI52" s="1"/>
      </tp>
      <tp>
        <v>99.390625</v>
        <stp/>
        <stp>StudyData</stp>
        <stp>CUS10</stp>
        <stp>FG</stp>
        <stp/>
        <stp>Low</stp>
        <stp>5</stp>
        <stp>-42</stp>
        <stp/>
        <stp/>
        <stp/>
        <stp/>
        <stp>T</stp>
        <tr r="CN48" s="1"/>
        <tr r="BO48" s="1"/>
      </tp>
      <tp>
        <v>99.5625</v>
        <stp/>
        <stp>StudyData</stp>
        <stp>CUS10</stp>
        <stp>FG</stp>
        <stp/>
        <stp>Low</stp>
        <stp>1</stp>
        <stp>-16</stp>
        <stp/>
        <stp/>
        <stp/>
        <stp/>
        <stp>T</stp>
        <tr r="AN22" s="1"/>
        <tr r="CI22" s="1"/>
      </tp>
      <tp>
        <v>99.53125</v>
        <stp/>
        <stp>StudyData</stp>
        <stp>CUS10</stp>
        <stp>FG</stp>
        <stp/>
        <stp>Low</stp>
        <stp>5</stp>
        <stp>-12</stp>
        <stp/>
        <stp/>
        <stp/>
        <stp/>
        <stp>T</stp>
        <tr r="BO18" s="1"/>
        <tr r="CN18" s="1"/>
      </tp>
      <tp>
        <v>99.5</v>
        <stp/>
        <stp>StudyData</stp>
        <stp>CUS10</stp>
        <stp>FG</stp>
        <stp/>
        <stp>Low</stp>
        <stp>1</stp>
        <stp>-36</stp>
        <stp/>
        <stp/>
        <stp/>
        <stp/>
        <stp>T</stp>
        <tr r="AN42" s="1"/>
        <tr r="CI42" s="1"/>
      </tp>
      <tp>
        <v>99.46875</v>
        <stp/>
        <stp>StudyData</stp>
        <stp>CUS10</stp>
        <stp>FG</stp>
        <stp/>
        <stp>Low</stp>
        <stp>5</stp>
        <stp>-32</stp>
        <stp/>
        <stp/>
        <stp/>
        <stp/>
        <stp>T</stp>
        <tr r="BO38" s="1"/>
        <tr r="CN38" s="1"/>
      </tp>
      <tp>
        <v>99.546875</v>
        <stp/>
        <stp>StudyData</stp>
        <stp>CUS10</stp>
        <stp>FG</stp>
        <stp/>
        <stp>Low</stp>
        <stp>1</stp>
        <stp>-26</stp>
        <stp/>
        <stp/>
        <stp/>
        <stp/>
        <stp>T</stp>
        <tr r="AN32" s="1"/>
        <tr r="CI32" s="1"/>
      </tp>
      <tp>
        <v>99.53125</v>
        <stp/>
        <stp>StudyData</stp>
        <stp>CUS10</stp>
        <stp>FG</stp>
        <stp/>
        <stp>Low</stp>
        <stp>5</stp>
        <stp>-22</stp>
        <stp/>
        <stp/>
        <stp/>
        <stp/>
        <stp>T</stp>
        <tr r="BO28" s="1"/>
        <tr r="CN28" s="1"/>
      </tp>
      <tp>
        <v>99154</v>
        <stp/>
        <stp>StudyData</stp>
        <stp>CUS10</stp>
        <stp>FG</stp>
        <stp/>
        <stp>Low</stp>
        <stp>1</stp>
        <stp>-56</stp>
        <stp/>
        <stp/>
        <stp/>
        <stp/>
        <stp>D</stp>
        <tr r="AN62" s="1"/>
        <tr r="CI62" s="1"/>
      </tp>
      <tp>
        <v>99144</v>
        <stp/>
        <stp>StudyData</stp>
        <stp>CUS10</stp>
        <stp>FG</stp>
        <stp/>
        <stp>Low</stp>
        <stp>5</stp>
        <stp>-52</stp>
        <stp/>
        <stp/>
        <stp/>
        <stp/>
        <stp>D</stp>
        <tr r="BO58" s="1"/>
        <tr r="CN58" s="1"/>
      </tp>
      <tp>
        <v>99154</v>
        <stp/>
        <stp>StudyData</stp>
        <stp>CUS10</stp>
        <stp>FG</stp>
        <stp/>
        <stp>Low</stp>
        <stp>1</stp>
        <stp>-46</stp>
        <stp/>
        <stp/>
        <stp/>
        <stp/>
        <stp>D</stp>
        <tr r="AN52" s="1"/>
        <tr r="CI52" s="1"/>
      </tp>
      <tp>
        <v>99124</v>
        <stp/>
        <stp>StudyData</stp>
        <stp>CUS10</stp>
        <stp>FG</stp>
        <stp/>
        <stp>Low</stp>
        <stp>5</stp>
        <stp>-42</stp>
        <stp/>
        <stp/>
        <stp/>
        <stp/>
        <stp>D</stp>
        <tr r="CN48" s="1"/>
        <tr r="BO48" s="1"/>
      </tp>
      <tp>
        <v>99180</v>
        <stp/>
        <stp>StudyData</stp>
        <stp>CUS10</stp>
        <stp>FG</stp>
        <stp/>
        <stp>Low</stp>
        <stp>1</stp>
        <stp>-16</stp>
        <stp/>
        <stp/>
        <stp/>
        <stp/>
        <stp>D</stp>
        <tr r="AN22" s="1"/>
        <tr r="CI22" s="1"/>
      </tp>
      <tp>
        <v>99170</v>
        <stp/>
        <stp>StudyData</stp>
        <stp>CUS10</stp>
        <stp>FG</stp>
        <stp/>
        <stp>Low</stp>
        <stp>5</stp>
        <stp>-12</stp>
        <stp/>
        <stp/>
        <stp/>
        <stp/>
        <stp>D</stp>
        <tr r="BO18" s="1"/>
        <tr r="CN18" s="1"/>
      </tp>
      <tp>
        <v>99160</v>
        <stp/>
        <stp>StudyData</stp>
        <stp>CUS10</stp>
        <stp>FG</stp>
        <stp/>
        <stp>Low</stp>
        <stp>1</stp>
        <stp>-36</stp>
        <stp/>
        <stp/>
        <stp/>
        <stp/>
        <stp>D</stp>
        <tr r="AN42" s="1"/>
        <tr r="CI42" s="1"/>
      </tp>
      <tp>
        <v>99150</v>
        <stp/>
        <stp>StudyData</stp>
        <stp>CUS10</stp>
        <stp>FG</stp>
        <stp/>
        <stp>Low</stp>
        <stp>5</stp>
        <stp>-32</stp>
        <stp/>
        <stp/>
        <stp/>
        <stp/>
        <stp>D</stp>
        <tr r="BO38" s="1"/>
        <tr r="CN38" s="1"/>
      </tp>
      <tp>
        <v>99174</v>
        <stp/>
        <stp>StudyData</stp>
        <stp>CUS10</stp>
        <stp>FG</stp>
        <stp/>
        <stp>Low</stp>
        <stp>1</stp>
        <stp>-26</stp>
        <stp/>
        <stp/>
        <stp/>
        <stp/>
        <stp>D</stp>
        <tr r="AN32" s="1"/>
        <tr r="CI32" s="1"/>
      </tp>
      <tp>
        <v>99170</v>
        <stp/>
        <stp>StudyData</stp>
        <stp>CUS10</stp>
        <stp>FG</stp>
        <stp/>
        <stp>Low</stp>
        <stp>5</stp>
        <stp>-22</stp>
        <stp/>
        <stp/>
        <stp/>
        <stp/>
        <stp>D</stp>
        <tr r="BO28" s="1"/>
        <tr r="CN28" s="1"/>
      </tp>
      <tp>
        <v>0</v>
        <stp/>
        <stp>StudyData</stp>
        <stp>BAVolCr.BidVol^(SUBMINUTE((CUS10),1,FillGap),5,0)</stp>
        <stp>Bar</stp>
        <stp/>
        <stp>Open</stp>
        <stp>5</stp>
        <stp>-1</stp>
        <stp/>
        <stp/>
        <stp/>
        <stp/>
        <stp>D</stp>
        <tr r="G7" s="1"/>
      </tp>
      <tp>
        <v>99214</v>
        <stp/>
        <stp>StudyData</stp>
        <stp>SUBMINUTE((CUS10),5,Regular)</stp>
        <stp>FG</stp>
        <stp/>
        <stp>Close</stp>
        <stp>5</stp>
        <stp>0</stp>
        <stp/>
        <stp/>
        <stp/>
        <stp/>
        <stp>D</stp>
        <tr r="CE6" s="1"/>
      </tp>
      <tp>
        <v>99.671875</v>
        <stp/>
        <stp>StudyData</stp>
        <stp>SUBMINUTE((CUS10),5,Regular)</stp>
        <stp>FG</stp>
        <stp/>
        <stp>Close</stp>
        <stp>5</stp>
        <stp>0</stp>
        <stp/>
        <stp/>
        <stp/>
        <stp/>
        <stp>T</stp>
        <tr r="CE6" s="1"/>
      </tp>
      <tp>
        <v>99.53125</v>
        <stp/>
        <stp>StudyData</stp>
        <stp>CUS10</stp>
        <stp>FG</stp>
        <stp/>
        <stp>Low</stp>
        <stp>1</stp>
        <stp>-57</stp>
        <stp/>
        <stp/>
        <stp/>
        <stp/>
        <stp>T</stp>
        <tr r="AN63" s="1"/>
        <tr r="CI63" s="1"/>
      </tp>
      <tp>
        <v>99.421875</v>
        <stp/>
        <stp>StudyData</stp>
        <stp>CUS10</stp>
        <stp>FG</stp>
        <stp/>
        <stp>Low</stp>
        <stp>5</stp>
        <stp>-53</stp>
        <stp/>
        <stp/>
        <stp/>
        <stp/>
        <stp>T</stp>
        <tr r="BO59" s="1"/>
        <tr r="CN59" s="1"/>
      </tp>
      <tp>
        <v>99.484375</v>
        <stp/>
        <stp>StudyData</stp>
        <stp>CUS10</stp>
        <stp>FG</stp>
        <stp/>
        <stp>Low</stp>
        <stp>1</stp>
        <stp>-47</stp>
        <stp/>
        <stp/>
        <stp/>
        <stp/>
        <stp>T</stp>
        <tr r="AN53" s="1"/>
        <tr r="CI53" s="1"/>
      </tp>
      <tp>
        <v>99.375</v>
        <stp/>
        <stp>StudyData</stp>
        <stp>CUS10</stp>
        <stp>FG</stp>
        <stp/>
        <stp>Low</stp>
        <stp>5</stp>
        <stp>-43</stp>
        <stp/>
        <stp/>
        <stp/>
        <stp/>
        <stp>T</stp>
        <tr r="BO49" s="1"/>
        <tr r="CN49" s="1"/>
      </tp>
      <tp>
        <v>99.5625</v>
        <stp/>
        <stp>StudyData</stp>
        <stp>CUS10</stp>
        <stp>FG</stp>
        <stp/>
        <stp>Low</stp>
        <stp>1</stp>
        <stp>-17</stp>
        <stp/>
        <stp/>
        <stp/>
        <stp/>
        <stp>T</stp>
        <tr r="AN23" s="1"/>
        <tr r="CI23" s="1"/>
      </tp>
      <tp>
        <v>99.578125</v>
        <stp/>
        <stp>StudyData</stp>
        <stp>CUS10</stp>
        <stp>FG</stp>
        <stp/>
        <stp>Low</stp>
        <stp>5</stp>
        <stp>-13</stp>
        <stp/>
        <stp/>
        <stp/>
        <stp/>
        <stp>T</stp>
        <tr r="CN19" s="1"/>
        <tr r="BO19" s="1"/>
      </tp>
      <tp>
        <v>99.484375</v>
        <stp/>
        <stp>StudyData</stp>
        <stp>CUS10</stp>
        <stp>FG</stp>
        <stp/>
        <stp>Low</stp>
        <stp>1</stp>
        <stp>-37</stp>
        <stp/>
        <stp/>
        <stp/>
        <stp/>
        <stp>T</stp>
        <tr r="AN43" s="1"/>
        <tr r="CI43" s="1"/>
      </tp>
      <tp>
        <v>99.453125</v>
        <stp/>
        <stp>StudyData</stp>
        <stp>CUS10</stp>
        <stp>FG</stp>
        <stp/>
        <stp>Low</stp>
        <stp>5</stp>
        <stp>-33</stp>
        <stp/>
        <stp/>
        <stp/>
        <stp/>
        <stp>T</stp>
        <tr r="BO39" s="1"/>
        <tr r="CN39" s="1"/>
      </tp>
      <tp>
        <v>99.546875</v>
        <stp/>
        <stp>StudyData</stp>
        <stp>CUS10</stp>
        <stp>FG</stp>
        <stp/>
        <stp>Low</stp>
        <stp>1</stp>
        <stp>-27</stp>
        <stp/>
        <stp/>
        <stp/>
        <stp/>
        <stp>T</stp>
        <tr r="AN33" s="1"/>
        <tr r="CI33" s="1"/>
      </tp>
      <tp>
        <v>99.578125</v>
        <stp/>
        <stp>StudyData</stp>
        <stp>CUS10</stp>
        <stp>FG</stp>
        <stp/>
        <stp>Low</stp>
        <stp>5</stp>
        <stp>-23</stp>
        <stp/>
        <stp/>
        <stp/>
        <stp/>
        <stp>T</stp>
        <tr r="CN29" s="1"/>
        <tr r="BO29" s="1"/>
      </tp>
      <tp>
        <v>99170</v>
        <stp/>
        <stp>StudyData</stp>
        <stp>CUS10</stp>
        <stp>FG</stp>
        <stp/>
        <stp>Low</stp>
        <stp>1</stp>
        <stp>-57</stp>
        <stp/>
        <stp/>
        <stp/>
        <stp/>
        <stp>D</stp>
        <tr r="AN63" s="1"/>
        <tr r="CI63" s="1"/>
      </tp>
      <tp>
        <v>99134</v>
        <stp/>
        <stp>StudyData</stp>
        <stp>CUS10</stp>
        <stp>FG</stp>
        <stp/>
        <stp>Low</stp>
        <stp>5</stp>
        <stp>-53</stp>
        <stp/>
        <stp/>
        <stp/>
        <stp/>
        <stp>D</stp>
        <tr r="BO59" s="1"/>
        <tr r="CN59" s="1"/>
      </tp>
      <tp>
        <v>99154</v>
        <stp/>
        <stp>StudyData</stp>
        <stp>CUS10</stp>
        <stp>FG</stp>
        <stp/>
        <stp>Low</stp>
        <stp>1</stp>
        <stp>-47</stp>
        <stp/>
        <stp/>
        <stp/>
        <stp/>
        <stp>D</stp>
        <tr r="AN53" s="1"/>
        <tr r="CI53" s="1"/>
      </tp>
      <tp>
        <v>99120</v>
        <stp/>
        <stp>StudyData</stp>
        <stp>CUS10</stp>
        <stp>FG</stp>
        <stp/>
        <stp>Low</stp>
        <stp>5</stp>
        <stp>-43</stp>
        <stp/>
        <stp/>
        <stp/>
        <stp/>
        <stp>D</stp>
        <tr r="BO49" s="1"/>
        <tr r="CN49" s="1"/>
      </tp>
      <tp>
        <v>99180</v>
        <stp/>
        <stp>StudyData</stp>
        <stp>CUS10</stp>
        <stp>FG</stp>
        <stp/>
        <stp>Low</stp>
        <stp>1</stp>
        <stp>-17</stp>
        <stp/>
        <stp/>
        <stp/>
        <stp/>
        <stp>D</stp>
        <tr r="AN23" s="1"/>
        <tr r="CI23" s="1"/>
      </tp>
      <tp>
        <v>99184</v>
        <stp/>
        <stp>StudyData</stp>
        <stp>CUS10</stp>
        <stp>FG</stp>
        <stp/>
        <stp>Low</stp>
        <stp>5</stp>
        <stp>-13</stp>
        <stp/>
        <stp/>
        <stp/>
        <stp/>
        <stp>D</stp>
        <tr r="CN19" s="1"/>
        <tr r="BO19" s="1"/>
      </tp>
      <tp>
        <v>99154</v>
        <stp/>
        <stp>StudyData</stp>
        <stp>CUS10</stp>
        <stp>FG</stp>
        <stp/>
        <stp>Low</stp>
        <stp>1</stp>
        <stp>-37</stp>
        <stp/>
        <stp/>
        <stp/>
        <stp/>
        <stp>D</stp>
        <tr r="AN43" s="1"/>
        <tr r="CI43" s="1"/>
      </tp>
      <tp>
        <v>99144</v>
        <stp/>
        <stp>StudyData</stp>
        <stp>CUS10</stp>
        <stp>FG</stp>
        <stp/>
        <stp>Low</stp>
        <stp>5</stp>
        <stp>-33</stp>
        <stp/>
        <stp/>
        <stp/>
        <stp/>
        <stp>D</stp>
        <tr r="BO39" s="1"/>
        <tr r="CN39" s="1"/>
      </tp>
      <tp>
        <v>99174</v>
        <stp/>
        <stp>StudyData</stp>
        <stp>CUS10</stp>
        <stp>FG</stp>
        <stp/>
        <stp>Low</stp>
        <stp>1</stp>
        <stp>-27</stp>
        <stp/>
        <stp/>
        <stp/>
        <stp/>
        <stp>D</stp>
        <tr r="AN33" s="1"/>
        <tr r="CI33" s="1"/>
      </tp>
      <tp>
        <v>99184</v>
        <stp/>
        <stp>StudyData</stp>
        <stp>CUS10</stp>
        <stp>FG</stp>
        <stp/>
        <stp>Low</stp>
        <stp>5</stp>
        <stp>-23</stp>
        <stp/>
        <stp/>
        <stp/>
        <stp/>
        <stp>D</stp>
        <tr r="CN29" s="1"/>
        <tr r="BO29" s="1"/>
      </tp>
      <tp>
        <v>99210</v>
        <stp/>
        <stp>StudyData</stp>
        <stp>SUBMINUTE((CUS10),5,Regular)</stp>
        <stp>FG</stp>
        <stp/>
        <stp>Low</stp>
        <stp>5</stp>
        <stp>-1</stp>
        <stp/>
        <stp/>
        <stp/>
        <stp/>
        <stp>D</stp>
        <tr r="AC7" s="1"/>
        <tr r="CD7" s="1"/>
      </tp>
      <tp>
        <v>99.65625</v>
        <stp/>
        <stp>StudyData</stp>
        <stp>SUBMINUTE((CUS10),5,Regular)</stp>
        <stp>FG</stp>
        <stp/>
        <stp>Low</stp>
        <stp>5</stp>
        <stp>-1</stp>
        <stp/>
        <stp/>
        <stp/>
        <stp/>
        <stp>T</stp>
        <tr r="AC7" s="1"/>
        <tr r="CD7" s="1"/>
      </tp>
      <tp>
        <v>99.46875</v>
        <stp/>
        <stp>StudyData</stp>
        <stp>CUS10</stp>
        <stp>FG</stp>
        <stp/>
        <stp>Low</stp>
        <stp>1</stp>
        <stp>-54</stp>
        <stp/>
        <stp/>
        <stp/>
        <stp/>
        <stp>T</stp>
        <tr r="AN60" s="1"/>
        <tr r="CI60" s="1"/>
      </tp>
      <tp>
        <v>99.4375</v>
        <stp/>
        <stp>StudyData</stp>
        <stp>CUS10</stp>
        <stp>FG</stp>
        <stp/>
        <stp>Low</stp>
        <stp>5</stp>
        <stp>-50</stp>
        <stp/>
        <stp/>
        <stp/>
        <stp/>
        <stp>T</stp>
        <tr r="BO56" s="1"/>
        <tr r="CN56" s="1"/>
      </tp>
      <tp>
        <v>99.453125</v>
        <stp/>
        <stp>StudyData</stp>
        <stp>CUS10</stp>
        <stp>FG</stp>
        <stp/>
        <stp>Low</stp>
        <stp>1</stp>
        <stp>-44</stp>
        <stp/>
        <stp/>
        <stp/>
        <stp/>
        <stp>T</stp>
        <tr r="AN50" s="1"/>
        <tr r="CI50" s="1"/>
      </tp>
      <tp>
        <v>99.4375</v>
        <stp/>
        <stp>StudyData</stp>
        <stp>CUS10</stp>
        <stp>FG</stp>
        <stp/>
        <stp>Low</stp>
        <stp>5</stp>
        <stp>-40</stp>
        <stp/>
        <stp/>
        <stp/>
        <stp/>
        <stp>T</stp>
        <tr r="BO46" s="1"/>
        <tr r="CN46" s="1"/>
      </tp>
      <tp>
        <v>99.4375</v>
        <stp/>
        <stp>StudyData</stp>
        <stp>CUS10</stp>
        <stp>FG</stp>
        <stp/>
        <stp>Low</stp>
        <stp>5</stp>
        <stp>-60</stp>
        <stp/>
        <stp/>
        <stp/>
        <stp/>
        <stp>T</stp>
        <tr r="CN66" s="1"/>
        <tr r="BO66" s="1"/>
      </tp>
      <tp>
        <v>99.578125</v>
        <stp/>
        <stp>StudyData</stp>
        <stp>CUS10</stp>
        <stp>FG</stp>
        <stp/>
        <stp>Low</stp>
        <stp>1</stp>
        <stp>-14</stp>
        <stp/>
        <stp/>
        <stp/>
        <stp/>
        <stp>T</stp>
        <tr r="AN20" s="1"/>
        <tr r="CI20" s="1"/>
      </tp>
      <tp>
        <v>99.4375</v>
        <stp/>
        <stp>StudyData</stp>
        <stp>CUS10</stp>
        <stp>FG</stp>
        <stp/>
        <stp>Low</stp>
        <stp>5</stp>
        <stp>-10</stp>
        <stp/>
        <stp/>
        <stp/>
        <stp/>
        <stp>T</stp>
        <tr r="CN16" s="1"/>
        <tr r="BO16" s="1"/>
      </tp>
      <tp>
        <v>99.5</v>
        <stp/>
        <stp>StudyData</stp>
        <stp>CUS10</stp>
        <stp>FG</stp>
        <stp/>
        <stp>Low</stp>
        <stp>1</stp>
        <stp>-34</stp>
        <stp/>
        <stp/>
        <stp/>
        <stp/>
        <stp>T</stp>
        <tr r="AN40" s="1"/>
        <tr r="CI40" s="1"/>
      </tp>
      <tp>
        <v>99.484375</v>
        <stp/>
        <stp>StudyData</stp>
        <stp>CUS10</stp>
        <stp>FG</stp>
        <stp/>
        <stp>Low</stp>
        <stp>5</stp>
        <stp>-30</stp>
        <stp/>
        <stp/>
        <stp/>
        <stp/>
        <stp>T</stp>
        <tr r="CN36" s="1"/>
        <tr r="BO36" s="1"/>
      </tp>
      <tp>
        <v>99.546875</v>
        <stp/>
        <stp>StudyData</stp>
        <stp>CUS10</stp>
        <stp>FG</stp>
        <stp/>
        <stp>Low</stp>
        <stp>1</stp>
        <stp>-24</stp>
        <stp/>
        <stp/>
        <stp/>
        <stp/>
        <stp>T</stp>
        <tr r="AN30" s="1"/>
        <tr r="CI30" s="1"/>
      </tp>
      <tp>
        <v>99.515625</v>
        <stp/>
        <stp>StudyData</stp>
        <stp>CUS10</stp>
        <stp>FG</stp>
        <stp/>
        <stp>Low</stp>
        <stp>5</stp>
        <stp>-20</stp>
        <stp/>
        <stp/>
        <stp/>
        <stp/>
        <stp>T</stp>
        <tr r="BO26" s="1"/>
        <tr r="CN26" s="1"/>
      </tp>
      <tp>
        <v>99150</v>
        <stp/>
        <stp>StudyData</stp>
        <stp>CUS10</stp>
        <stp>FG</stp>
        <stp/>
        <stp>Low</stp>
        <stp>1</stp>
        <stp>-54</stp>
        <stp/>
        <stp/>
        <stp/>
        <stp/>
        <stp>D</stp>
        <tr r="AN60" s="1"/>
        <tr r="CI60" s="1"/>
      </tp>
      <tp>
        <v>99140</v>
        <stp/>
        <stp>StudyData</stp>
        <stp>CUS10</stp>
        <stp>FG</stp>
        <stp/>
        <stp>Low</stp>
        <stp>5</stp>
        <stp>-50</stp>
        <stp/>
        <stp/>
        <stp/>
        <stp/>
        <stp>D</stp>
        <tr r="BO56" s="1"/>
        <tr r="CN56" s="1"/>
      </tp>
      <tp>
        <v>99144</v>
        <stp/>
        <stp>StudyData</stp>
        <stp>CUS10</stp>
        <stp>FG</stp>
        <stp/>
        <stp>Low</stp>
        <stp>1</stp>
        <stp>-44</stp>
        <stp/>
        <stp/>
        <stp/>
        <stp/>
        <stp>D</stp>
        <tr r="AN50" s="1"/>
        <tr r="CI50" s="1"/>
      </tp>
      <tp>
        <v>99140</v>
        <stp/>
        <stp>StudyData</stp>
        <stp>CUS10</stp>
        <stp>FG</stp>
        <stp/>
        <stp>Low</stp>
        <stp>5</stp>
        <stp>-40</stp>
        <stp/>
        <stp/>
        <stp/>
        <stp/>
        <stp>D</stp>
        <tr r="BO46" s="1"/>
        <tr r="CN46" s="1"/>
      </tp>
      <tp>
        <v>99140</v>
        <stp/>
        <stp>StudyData</stp>
        <stp>CUS10</stp>
        <stp>FG</stp>
        <stp/>
        <stp>Low</stp>
        <stp>5</stp>
        <stp>-60</stp>
        <stp/>
        <stp/>
        <stp/>
        <stp/>
        <stp>D</stp>
        <tr r="CN66" s="1"/>
        <tr r="BO66" s="1"/>
      </tp>
      <tp>
        <v>99184</v>
        <stp/>
        <stp>StudyData</stp>
        <stp>CUS10</stp>
        <stp>FG</stp>
        <stp/>
        <stp>Low</stp>
        <stp>1</stp>
        <stp>-14</stp>
        <stp/>
        <stp/>
        <stp/>
        <stp/>
        <stp>D</stp>
        <tr r="AN20" s="1"/>
        <tr r="CI20" s="1"/>
      </tp>
      <tp>
        <v>99140</v>
        <stp/>
        <stp>StudyData</stp>
        <stp>CUS10</stp>
        <stp>FG</stp>
        <stp/>
        <stp>Low</stp>
        <stp>5</stp>
        <stp>-10</stp>
        <stp/>
        <stp/>
        <stp/>
        <stp/>
        <stp>D</stp>
        <tr r="CN16" s="1"/>
        <tr r="BO16" s="1"/>
      </tp>
      <tp>
        <v>99160</v>
        <stp/>
        <stp>StudyData</stp>
        <stp>CUS10</stp>
        <stp>FG</stp>
        <stp/>
        <stp>Low</stp>
        <stp>1</stp>
        <stp>-34</stp>
        <stp/>
        <stp/>
        <stp/>
        <stp/>
        <stp>D</stp>
        <tr r="AN40" s="1"/>
        <tr r="CI40" s="1"/>
      </tp>
      <tp>
        <v>99154</v>
        <stp/>
        <stp>StudyData</stp>
        <stp>CUS10</stp>
        <stp>FG</stp>
        <stp/>
        <stp>Low</stp>
        <stp>5</stp>
        <stp>-30</stp>
        <stp/>
        <stp/>
        <stp/>
        <stp/>
        <stp>D</stp>
        <tr r="CN36" s="1"/>
        <tr r="BO36" s="1"/>
      </tp>
      <tp>
        <v>99174</v>
        <stp/>
        <stp>StudyData</stp>
        <stp>CUS10</stp>
        <stp>FG</stp>
        <stp/>
        <stp>Low</stp>
        <stp>1</stp>
        <stp>-24</stp>
        <stp/>
        <stp/>
        <stp/>
        <stp/>
        <stp>D</stp>
        <tr r="AN30" s="1"/>
        <tr r="CI30" s="1"/>
      </tp>
      <tp>
        <v>99164</v>
        <stp/>
        <stp>StudyData</stp>
        <stp>CUS10</stp>
        <stp>FG</stp>
        <stp/>
        <stp>Low</stp>
        <stp>5</stp>
        <stp>-20</stp>
        <stp/>
        <stp/>
        <stp/>
        <stp/>
        <stp>D</stp>
        <tr r="BO26" s="1"/>
        <tr r="CN26" s="1"/>
      </tp>
      <tp>
        <v>0</v>
        <stp/>
        <stp>StudyData</stp>
        <stp>BAVolCr.BidVol^(SUBMINUTE((CUS10),1,FillGap),5,0)</stp>
        <stp>Bar</stp>
        <stp/>
        <stp>Open</stp>
        <stp>5</stp>
        <stp>-3</stp>
        <stp/>
        <stp/>
        <stp/>
        <stp/>
        <stp>D</stp>
        <tr r="G9" s="1"/>
      </tp>
      <tp>
        <v>99210</v>
        <stp/>
        <stp>StudyData</stp>
        <stp>SUBMINUTE((CUS10),5,Regular)</stp>
        <stp>FG</stp>
        <stp/>
        <stp>Low</stp>
        <stp>5</stp>
        <stp>-2</stp>
        <stp/>
        <stp/>
        <stp/>
        <stp/>
        <stp>D</stp>
        <tr r="AC8" s="1"/>
        <tr r="CD8" s="1"/>
      </tp>
      <tp>
        <v>99.65625</v>
        <stp/>
        <stp>StudyData</stp>
        <stp>SUBMINUTE((CUS10),5,Regular)</stp>
        <stp>FG</stp>
        <stp/>
        <stp>Low</stp>
        <stp>5</stp>
        <stp>-2</stp>
        <stp/>
        <stp/>
        <stp/>
        <stp/>
        <stp>T</stp>
        <tr r="AC8" s="1"/>
        <tr r="CD8" s="1"/>
      </tp>
      <tp>
        <v>99.46875</v>
        <stp/>
        <stp>StudyData</stp>
        <stp>CUS10</stp>
        <stp>FG</stp>
        <stp/>
        <stp>Low</stp>
        <stp>1</stp>
        <stp>-55</stp>
        <stp/>
        <stp/>
        <stp/>
        <stp/>
        <stp>T</stp>
        <tr r="AN61" s="1"/>
        <tr r="CI61" s="1"/>
      </tp>
      <tp>
        <v>99.46875</v>
        <stp/>
        <stp>StudyData</stp>
        <stp>CUS10</stp>
        <stp>FG</stp>
        <stp/>
        <stp>Low</stp>
        <stp>5</stp>
        <stp>-51</stp>
        <stp/>
        <stp/>
        <stp/>
        <stp/>
        <stp>T</stp>
        <tr r="CN57" s="1"/>
        <tr r="BO57" s="1"/>
      </tp>
      <tp>
        <v>99.46875</v>
        <stp/>
        <stp>StudyData</stp>
        <stp>CUS10</stp>
        <stp>FG</stp>
        <stp/>
        <stp>Low</stp>
        <stp>1</stp>
        <stp>-45</stp>
        <stp/>
        <stp/>
        <stp/>
        <stp/>
        <stp>T</stp>
        <tr r="AN51" s="1"/>
        <tr r="CI51" s="1"/>
      </tp>
      <tp>
        <v>99.40625</v>
        <stp/>
        <stp>StudyData</stp>
        <stp>CUS10</stp>
        <stp>FG</stp>
        <stp/>
        <stp>Low</stp>
        <stp>5</stp>
        <stp>-41</stp>
        <stp/>
        <stp/>
        <stp/>
        <stp/>
        <stp>T</stp>
        <tr r="CN47" s="1"/>
        <tr r="BO47" s="1"/>
      </tp>
      <tp>
        <v>99.5625</v>
        <stp/>
        <stp>StudyData</stp>
        <stp>CUS10</stp>
        <stp>FG</stp>
        <stp/>
        <stp>Low</stp>
        <stp>1</stp>
        <stp>-15</stp>
        <stp/>
        <stp/>
        <stp/>
        <stp/>
        <stp>T</stp>
        <tr r="AN21" s="1"/>
        <tr r="CI21" s="1"/>
      </tp>
      <tp>
        <v>99.4375</v>
        <stp/>
        <stp>StudyData</stp>
        <stp>CUS10</stp>
        <stp>FG</stp>
        <stp/>
        <stp>Low</stp>
        <stp>5</stp>
        <stp>-11</stp>
        <stp/>
        <stp/>
        <stp/>
        <stp/>
        <stp>T</stp>
        <tr r="CN17" s="1"/>
        <tr r="BO17" s="1"/>
      </tp>
      <tp>
        <v>99.5</v>
        <stp/>
        <stp>StudyData</stp>
        <stp>CUS10</stp>
        <stp>FG</stp>
        <stp/>
        <stp>Low</stp>
        <stp>1</stp>
        <stp>-35</stp>
        <stp/>
        <stp/>
        <stp/>
        <stp/>
        <stp>T</stp>
        <tr r="AN41" s="1"/>
        <tr r="CI41" s="1"/>
      </tp>
      <tp>
        <v>99.59375</v>
        <stp/>
        <stp>StudyData</stp>
        <stp>CUS10</stp>
        <stp>FG</stp>
        <stp/>
        <stp>Low</stp>
        <stp>5</stp>
        <stp>-31</stp>
        <stp/>
        <stp/>
        <stp/>
        <stp/>
        <stp>T</stp>
        <tr r="BO37" s="1"/>
        <tr r="CN37" s="1"/>
      </tp>
      <tp>
        <v>99.53125</v>
        <stp/>
        <stp>StudyData</stp>
        <stp>CUS10</stp>
        <stp>FG</stp>
        <stp/>
        <stp>Low</stp>
        <stp>1</stp>
        <stp>-25</stp>
        <stp/>
        <stp/>
        <stp/>
        <stp/>
        <stp>T</stp>
        <tr r="AN31" s="1"/>
        <tr r="CI31" s="1"/>
      </tp>
      <tp>
        <v>99.53125</v>
        <stp/>
        <stp>StudyData</stp>
        <stp>CUS10</stp>
        <stp>FG</stp>
        <stp/>
        <stp>Low</stp>
        <stp>5</stp>
        <stp>-21</stp>
        <stp/>
        <stp/>
        <stp/>
        <stp/>
        <stp>T</stp>
        <tr r="BO27" s="1"/>
        <tr r="CN27" s="1"/>
      </tp>
      <tp>
        <v>99150</v>
        <stp/>
        <stp>StudyData</stp>
        <stp>CUS10</stp>
        <stp>FG</stp>
        <stp/>
        <stp>Low</stp>
        <stp>1</stp>
        <stp>-55</stp>
        <stp/>
        <stp/>
        <stp/>
        <stp/>
        <stp>D</stp>
        <tr r="AN61" s="1"/>
        <tr r="CI61" s="1"/>
      </tp>
      <tp>
        <v>99150</v>
        <stp/>
        <stp>StudyData</stp>
        <stp>CUS10</stp>
        <stp>FG</stp>
        <stp/>
        <stp>Low</stp>
        <stp>5</stp>
        <stp>-51</stp>
        <stp/>
        <stp/>
        <stp/>
        <stp/>
        <stp>D</stp>
        <tr r="CN57" s="1"/>
        <tr r="BO57" s="1"/>
      </tp>
      <tp>
        <v>99150</v>
        <stp/>
        <stp>StudyData</stp>
        <stp>CUS10</stp>
        <stp>FG</stp>
        <stp/>
        <stp>Low</stp>
        <stp>1</stp>
        <stp>-45</stp>
        <stp/>
        <stp/>
        <stp/>
        <stp/>
        <stp>D</stp>
        <tr r="AN51" s="1"/>
        <tr r="CI51" s="1"/>
      </tp>
      <tp>
        <v>99130</v>
        <stp/>
        <stp>StudyData</stp>
        <stp>CUS10</stp>
        <stp>FG</stp>
        <stp/>
        <stp>Low</stp>
        <stp>5</stp>
        <stp>-41</stp>
        <stp/>
        <stp/>
        <stp/>
        <stp/>
        <stp>D</stp>
        <tr r="CN47" s="1"/>
        <tr r="BO47" s="1"/>
      </tp>
      <tp>
        <v>99180</v>
        <stp/>
        <stp>StudyData</stp>
        <stp>CUS10</stp>
        <stp>FG</stp>
        <stp/>
        <stp>Low</stp>
        <stp>1</stp>
        <stp>-15</stp>
        <stp/>
        <stp/>
        <stp/>
        <stp/>
        <stp>D</stp>
        <tr r="AN21" s="1"/>
        <tr r="CI21" s="1"/>
      </tp>
      <tp>
        <v>99140</v>
        <stp/>
        <stp>StudyData</stp>
        <stp>CUS10</stp>
        <stp>FG</stp>
        <stp/>
        <stp>Low</stp>
        <stp>5</stp>
        <stp>-11</stp>
        <stp/>
        <stp/>
        <stp/>
        <stp/>
        <stp>D</stp>
        <tr r="CN17" s="1"/>
        <tr r="BO17" s="1"/>
      </tp>
      <tp>
        <v>99160</v>
        <stp/>
        <stp>StudyData</stp>
        <stp>CUS10</stp>
        <stp>FG</stp>
        <stp/>
        <stp>Low</stp>
        <stp>1</stp>
        <stp>-35</stp>
        <stp/>
        <stp/>
        <stp/>
        <stp/>
        <stp>D</stp>
        <tr r="AN41" s="1"/>
        <tr r="CI41" s="1"/>
      </tp>
      <tp>
        <v>99190</v>
        <stp/>
        <stp>StudyData</stp>
        <stp>CUS10</stp>
        <stp>FG</stp>
        <stp/>
        <stp>Low</stp>
        <stp>5</stp>
        <stp>-31</stp>
        <stp/>
        <stp/>
        <stp/>
        <stp/>
        <stp>D</stp>
        <tr r="BO37" s="1"/>
        <tr r="CN37" s="1"/>
      </tp>
      <tp>
        <v>99170</v>
        <stp/>
        <stp>StudyData</stp>
        <stp>CUS10</stp>
        <stp>FG</stp>
        <stp/>
        <stp>Low</stp>
        <stp>1</stp>
        <stp>-25</stp>
        <stp/>
        <stp/>
        <stp/>
        <stp/>
        <stp>D</stp>
        <tr r="AN31" s="1"/>
        <tr r="CI31" s="1"/>
      </tp>
      <tp>
        <v>99170</v>
        <stp/>
        <stp>StudyData</stp>
        <stp>CUS10</stp>
        <stp>FG</stp>
        <stp/>
        <stp>Low</stp>
        <stp>5</stp>
        <stp>-21</stp>
        <stp/>
        <stp/>
        <stp/>
        <stp/>
        <stp>D</stp>
        <tr r="BO27" s="1"/>
        <tr r="CN27" s="1"/>
      </tp>
      <tp>
        <v>0</v>
        <stp/>
        <stp>StudyData</stp>
        <stp>BAVolCr.BidVol^(SUBMINUTE((CUS10),1,FillGap),5,0)</stp>
        <stp>Bar</stp>
        <stp/>
        <stp>Open</stp>
        <stp>5</stp>
        <stp>-2</stp>
        <stp/>
        <stp/>
        <stp/>
        <stp/>
        <stp>D</stp>
        <tr r="G8" s="1"/>
      </tp>
      <tp>
        <v>99210</v>
        <stp/>
        <stp>StudyData</stp>
        <stp>SUBMINUTE((CUS10),5,Regular)</stp>
        <stp>FG</stp>
        <stp/>
        <stp>Low</stp>
        <stp>5</stp>
        <stp>-3</stp>
        <stp/>
        <stp/>
        <stp/>
        <stp/>
        <stp>D</stp>
        <tr r="AC9" s="1"/>
        <tr r="CD9" s="1"/>
      </tp>
      <tp>
        <v>99.65625</v>
        <stp/>
        <stp>StudyData</stp>
        <stp>SUBMINUTE((CUS10),5,Regular)</stp>
        <stp>FG</stp>
        <stp/>
        <stp>Low</stp>
        <stp>5</stp>
        <stp>-3</stp>
        <stp/>
        <stp/>
        <stp/>
        <stp/>
        <stp>T</stp>
        <tr r="AC9" s="1"/>
        <tr r="CD9" s="1"/>
      </tp>
      <tp>
        <v>99214</v>
        <stp/>
        <stp>StudyData</stp>
        <stp>CUS10</stp>
        <stp>FG</stp>
        <stp/>
        <stp>Close</stp>
        <stp>1</stp>
        <stp>-9</stp>
        <stp/>
        <stp/>
        <stp/>
        <stp/>
        <stp>D</stp>
        <tr r="CJ15" s="1"/>
      </tp>
      <tp>
        <v>99.671875</v>
        <stp/>
        <stp>StudyData</stp>
        <stp>CUS10</stp>
        <stp>FG</stp>
        <stp/>
        <stp>Close</stp>
        <stp>1</stp>
        <stp>-9</stp>
        <stp/>
        <stp/>
        <stp/>
        <stp/>
        <stp>T</stp>
        <tr r="AO15" s="1"/>
        <tr r="AO15" s="1"/>
        <tr r="CJ15" s="1"/>
      </tp>
      <tp>
        <v>99154</v>
        <stp/>
        <stp>StudyData</stp>
        <stp>CUS10</stp>
        <stp>FG</stp>
        <stp/>
        <stp>Close</stp>
        <stp>5</stp>
        <stp>-9</stp>
        <stp/>
        <stp/>
        <stp/>
        <stp/>
        <stp>D</stp>
        <tr r="CO15" s="1"/>
      </tp>
      <tp>
        <v>99.484375</v>
        <stp/>
        <stp>StudyData</stp>
        <stp>CUS10</stp>
        <stp>FG</stp>
        <stp/>
        <stp>Close</stp>
        <stp>5</stp>
        <stp>-9</stp>
        <stp/>
        <stp/>
        <stp/>
        <stp/>
        <stp>T</stp>
        <tr r="BP15" s="1"/>
        <tr r="BP15" s="1"/>
        <tr r="CO15" s="1"/>
      </tp>
      <tp>
        <v>99.4375</v>
        <stp/>
        <stp>StudyData</stp>
        <stp>CUS10</stp>
        <stp>FG</stp>
        <stp/>
        <stp>Low</stp>
        <stp>1</stp>
        <stp>-52</stp>
        <stp/>
        <stp/>
        <stp/>
        <stp/>
        <stp>T</stp>
        <tr r="AN58" s="1"/>
        <tr r="CI58" s="1"/>
      </tp>
      <tp>
        <v>99.453125</v>
        <stp/>
        <stp>StudyData</stp>
        <stp>CUS10</stp>
        <stp>FG</stp>
        <stp/>
        <stp>Low</stp>
        <stp>5</stp>
        <stp>-56</stp>
        <stp/>
        <stp/>
        <stp/>
        <stp/>
        <stp>T</stp>
        <tr r="CN62" s="1"/>
        <tr r="BO62" s="1"/>
      </tp>
      <tp>
        <v>99.484375</v>
        <stp/>
        <stp>StudyData</stp>
        <stp>CUS10</stp>
        <stp>FG</stp>
        <stp/>
        <stp>Low</stp>
        <stp>1</stp>
        <stp>-42</stp>
        <stp/>
        <stp/>
        <stp/>
        <stp/>
        <stp>T</stp>
        <tr r="AN48" s="1"/>
        <tr r="CI48" s="1"/>
      </tp>
      <tp>
        <v>99.421875</v>
        <stp/>
        <stp>StudyData</stp>
        <stp>CUS10</stp>
        <stp>FG</stp>
        <stp/>
        <stp>Low</stp>
        <stp>5</stp>
        <stp>-46</stp>
        <stp/>
        <stp/>
        <stp/>
        <stp/>
        <stp>T</stp>
        <tr r="BO52" s="1"/>
        <tr r="CN52" s="1"/>
      </tp>
      <tp>
        <v>99.625</v>
        <stp/>
        <stp>StudyData</stp>
        <stp>CUS10</stp>
        <stp>FG</stp>
        <stp/>
        <stp>Low</stp>
        <stp>1</stp>
        <stp>-12</stp>
        <stp/>
        <stp/>
        <stp/>
        <stp/>
        <stp>T</stp>
        <tr r="AN18" s="1"/>
        <tr r="CI18" s="1"/>
      </tp>
      <tp>
        <v>99.671875</v>
        <stp/>
        <stp>StudyData</stp>
        <stp>CUS10</stp>
        <stp>FG</stp>
        <stp/>
        <stp>Low</stp>
        <stp>5</stp>
        <stp>-16</stp>
        <stp/>
        <stp/>
        <stp/>
        <stp/>
        <stp>T</stp>
        <tr r="BO22" s="1"/>
        <tr r="CN22" s="1"/>
      </tp>
      <tp>
        <v>99.515625</v>
        <stp/>
        <stp>StudyData</stp>
        <stp>CUS10</stp>
        <stp>FG</stp>
        <stp/>
        <stp>Low</stp>
        <stp>1</stp>
        <stp>-32</stp>
        <stp/>
        <stp/>
        <stp/>
        <stp/>
        <stp>T</stp>
        <tr r="AN38" s="1"/>
        <tr r="CI38" s="1"/>
      </tp>
      <tp>
        <v>99.09375</v>
        <stp/>
        <stp>StudyData</stp>
        <stp>CUS10</stp>
        <stp>FG</stp>
        <stp/>
        <stp>Low</stp>
        <stp>5</stp>
        <stp>-36</stp>
        <stp/>
        <stp/>
        <stp/>
        <stp/>
        <stp>T</stp>
        <tr r="BO42" s="1"/>
        <tr r="CN42" s="1"/>
      </tp>
      <tp>
        <v>99.546875</v>
        <stp/>
        <stp>StudyData</stp>
        <stp>CUS10</stp>
        <stp>FG</stp>
        <stp/>
        <stp>Low</stp>
        <stp>1</stp>
        <stp>-22</stp>
        <stp/>
        <stp/>
        <stp/>
        <stp/>
        <stp>T</stp>
        <tr r="AN28" s="1"/>
        <tr r="CI28" s="1"/>
      </tp>
      <tp>
        <v>99.5</v>
        <stp/>
        <stp>StudyData</stp>
        <stp>CUS10</stp>
        <stp>FG</stp>
        <stp/>
        <stp>Low</stp>
        <stp>5</stp>
        <stp>-26</stp>
        <stp/>
        <stp/>
        <stp/>
        <stp/>
        <stp>T</stp>
        <tr r="BO32" s="1"/>
        <tr r="CN32" s="1"/>
      </tp>
      <tp>
        <v>99140</v>
        <stp/>
        <stp>StudyData</stp>
        <stp>CUS10</stp>
        <stp>FG</stp>
        <stp/>
        <stp>Low</stp>
        <stp>1</stp>
        <stp>-52</stp>
        <stp/>
        <stp/>
        <stp/>
        <stp/>
        <stp>D</stp>
        <tr r="AN58" s="1"/>
        <tr r="CI58" s="1"/>
      </tp>
      <tp>
        <v>99144</v>
        <stp/>
        <stp>StudyData</stp>
        <stp>CUS10</stp>
        <stp>FG</stp>
        <stp/>
        <stp>Low</stp>
        <stp>5</stp>
        <stp>-56</stp>
        <stp/>
        <stp/>
        <stp/>
        <stp/>
        <stp>D</stp>
        <tr r="CN62" s="1"/>
        <tr r="BO62" s="1"/>
      </tp>
      <tp>
        <v>99154</v>
        <stp/>
        <stp>StudyData</stp>
        <stp>CUS10</stp>
        <stp>FG</stp>
        <stp/>
        <stp>Low</stp>
        <stp>1</stp>
        <stp>-42</stp>
        <stp/>
        <stp/>
        <stp/>
        <stp/>
        <stp>D</stp>
        <tr r="AN48" s="1"/>
        <tr r="CI48" s="1"/>
      </tp>
      <tp>
        <v>99134</v>
        <stp/>
        <stp>StudyData</stp>
        <stp>CUS10</stp>
        <stp>FG</stp>
        <stp/>
        <stp>Low</stp>
        <stp>5</stp>
        <stp>-46</stp>
        <stp/>
        <stp/>
        <stp/>
        <stp/>
        <stp>D</stp>
        <tr r="BO52" s="1"/>
        <tr r="CN52" s="1"/>
      </tp>
      <tp>
        <v>99200</v>
        <stp/>
        <stp>StudyData</stp>
        <stp>CUS10</stp>
        <stp>FG</stp>
        <stp/>
        <stp>Low</stp>
        <stp>1</stp>
        <stp>-12</stp>
        <stp/>
        <stp/>
        <stp/>
        <stp/>
        <stp>D</stp>
        <tr r="AN18" s="1"/>
        <tr r="CI18" s="1"/>
      </tp>
      <tp>
        <v>99214</v>
        <stp/>
        <stp>StudyData</stp>
        <stp>CUS10</stp>
        <stp>FG</stp>
        <stp/>
        <stp>Low</stp>
        <stp>5</stp>
        <stp>-16</stp>
        <stp/>
        <stp/>
        <stp/>
        <stp/>
        <stp>D</stp>
        <tr r="BO22" s="1"/>
        <tr r="CN22" s="1"/>
      </tp>
      <tp>
        <v>99164</v>
        <stp/>
        <stp>StudyData</stp>
        <stp>CUS10</stp>
        <stp>FG</stp>
        <stp/>
        <stp>Low</stp>
        <stp>1</stp>
        <stp>-32</stp>
        <stp/>
        <stp/>
        <stp/>
        <stp/>
        <stp>D</stp>
        <tr r="AN38" s="1"/>
        <tr r="CI38" s="1"/>
      </tp>
      <tp>
        <v>99030</v>
        <stp/>
        <stp>StudyData</stp>
        <stp>CUS10</stp>
        <stp>FG</stp>
        <stp/>
        <stp>Low</stp>
        <stp>5</stp>
        <stp>-36</stp>
        <stp/>
        <stp/>
        <stp/>
        <stp/>
        <stp>D</stp>
        <tr r="BO42" s="1"/>
        <tr r="CN42" s="1"/>
      </tp>
      <tp>
        <v>99174</v>
        <stp/>
        <stp>StudyData</stp>
        <stp>CUS10</stp>
        <stp>FG</stp>
        <stp/>
        <stp>Low</stp>
        <stp>1</stp>
        <stp>-22</stp>
        <stp/>
        <stp/>
        <stp/>
        <stp/>
        <stp>D</stp>
        <tr r="AN28" s="1"/>
        <tr r="CI28" s="1"/>
      </tp>
      <tp>
        <v>99160</v>
        <stp/>
        <stp>StudyData</stp>
        <stp>CUS10</stp>
        <stp>FG</stp>
        <stp/>
        <stp>Low</stp>
        <stp>5</stp>
        <stp>-26</stp>
        <stp/>
        <stp/>
        <stp/>
        <stp/>
        <stp>D</stp>
        <tr r="BO32" s="1"/>
        <tr r="CN32" s="1"/>
      </tp>
      <tp>
        <v>0</v>
        <stp/>
        <stp>StudyData</stp>
        <stp>BAVolCr.BidVol^(SUBMINUTE((CUS10),1,FillGap),5,0)</stp>
        <stp>Bar</stp>
        <stp/>
        <stp>Open</stp>
        <stp>5</stp>
        <stp>-5</stp>
        <stp/>
        <stp/>
        <stp/>
        <stp/>
        <stp>D</stp>
        <tr r="G11" s="1"/>
      </tp>
      <tp>
        <v>99210</v>
        <stp/>
        <stp>StudyData</stp>
        <stp>SUBMINUTE((CUS10),5,Regular)</stp>
        <stp>FG</stp>
        <stp/>
        <stp>Low</stp>
        <stp>5</stp>
        <stp>-4</stp>
        <stp/>
        <stp/>
        <stp/>
        <stp/>
        <stp>D</stp>
        <tr r="AC10" s="1"/>
        <tr r="CD10" s="1"/>
      </tp>
      <tp>
        <v>99.65625</v>
        <stp/>
        <stp>StudyData</stp>
        <stp>SUBMINUTE((CUS10),5,Regular)</stp>
        <stp>FG</stp>
        <stp/>
        <stp>Low</stp>
        <stp>5</stp>
        <stp>-4</stp>
        <stp/>
        <stp/>
        <stp/>
        <stp/>
        <stp>T</stp>
        <tr r="AC10" s="1"/>
        <tr r="CD10" s="1"/>
      </tp>
      <tp>
        <v>99224</v>
        <stp/>
        <stp>StudyData</stp>
        <stp>CUS10</stp>
        <stp>FG</stp>
        <stp/>
        <stp>Close</stp>
        <stp>1</stp>
        <stp>-8</stp>
        <stp/>
        <stp/>
        <stp/>
        <stp/>
        <stp>D</stp>
        <tr r="CJ14" s="1"/>
      </tp>
      <tp>
        <v>99.703125</v>
        <stp/>
        <stp>StudyData</stp>
        <stp>CUS10</stp>
        <stp>FG</stp>
        <stp/>
        <stp>Close</stp>
        <stp>1</stp>
        <stp>-8</stp>
        <stp/>
        <stp/>
        <stp/>
        <stp/>
        <stp>T</stp>
        <tr r="AO14" s="1"/>
        <tr r="AO14" s="1"/>
        <tr r="CJ14" s="1"/>
      </tp>
      <tp>
        <v>99164</v>
        <stp/>
        <stp>StudyData</stp>
        <stp>CUS10</stp>
        <stp>FG</stp>
        <stp/>
        <stp>Close</stp>
        <stp>5</stp>
        <stp>-8</stp>
        <stp/>
        <stp/>
        <stp/>
        <stp/>
        <stp>D</stp>
        <tr r="CO14" s="1"/>
      </tp>
      <tp>
        <v>99.515625</v>
        <stp/>
        <stp>StudyData</stp>
        <stp>CUS10</stp>
        <stp>FG</stp>
        <stp/>
        <stp>Close</stp>
        <stp>5</stp>
        <stp>-8</stp>
        <stp/>
        <stp/>
        <stp/>
        <stp/>
        <stp>T</stp>
        <tr r="CO14" s="1"/>
        <tr r="BP14" s="1"/>
        <tr r="BP14" s="1"/>
      </tp>
      <tp>
        <v>99.46875</v>
        <stp/>
        <stp>StudyData</stp>
        <stp>CUS10</stp>
        <stp>FG</stp>
        <stp/>
        <stp>Low</stp>
        <stp>1</stp>
        <stp>-53</stp>
        <stp/>
        <stp/>
        <stp/>
        <stp/>
        <stp>T</stp>
        <tr r="AN59" s="1"/>
        <tr r="CI59" s="1"/>
      </tp>
      <tp>
        <v>99.5</v>
        <stp/>
        <stp>StudyData</stp>
        <stp>CUS10</stp>
        <stp>FG</stp>
        <stp/>
        <stp>Low</stp>
        <stp>5</stp>
        <stp>-57</stp>
        <stp/>
        <stp/>
        <stp/>
        <stp/>
        <stp>T</stp>
        <tr r="BO63" s="1"/>
        <tr r="CN63" s="1"/>
      </tp>
      <tp>
        <v>99.453125</v>
        <stp/>
        <stp>StudyData</stp>
        <stp>CUS10</stp>
        <stp>FG</stp>
        <stp/>
        <stp>Low</stp>
        <stp>1</stp>
        <stp>-43</stp>
        <stp/>
        <stp/>
        <stp/>
        <stp/>
        <stp>T</stp>
        <tr r="AN49" s="1"/>
        <tr r="CI49" s="1"/>
      </tp>
      <tp>
        <v>99.421875</v>
        <stp/>
        <stp>StudyData</stp>
        <stp>CUS10</stp>
        <stp>FG</stp>
        <stp/>
        <stp>Low</stp>
        <stp>5</stp>
        <stp>-47</stp>
        <stp/>
        <stp/>
        <stp/>
        <stp/>
        <stp>T</stp>
        <tr r="CN53" s="1"/>
        <tr r="BO53" s="1"/>
      </tp>
      <tp>
        <v>99.609375</v>
        <stp/>
        <stp>StudyData</stp>
        <stp>CUS10</stp>
        <stp>FG</stp>
        <stp/>
        <stp>Low</stp>
        <stp>1</stp>
        <stp>-13</stp>
        <stp/>
        <stp/>
        <stp/>
        <stp/>
        <stp>T</stp>
        <tr r="AN19" s="1"/>
        <tr r="CI19" s="1"/>
      </tp>
      <tp>
        <v>99.671875</v>
        <stp/>
        <stp>StudyData</stp>
        <stp>CUS10</stp>
        <stp>FG</stp>
        <stp/>
        <stp>Low</stp>
        <stp>5</stp>
        <stp>-17</stp>
        <stp/>
        <stp/>
        <stp/>
        <stp/>
        <stp>T</stp>
        <tr r="BO23" s="1"/>
        <tr r="CN23" s="1"/>
      </tp>
      <tp>
        <v>99.484375</v>
        <stp/>
        <stp>StudyData</stp>
        <stp>CUS10</stp>
        <stp>FG</stp>
        <stp/>
        <stp>Low</stp>
        <stp>1</stp>
        <stp>-33</stp>
        <stp/>
        <stp/>
        <stp/>
        <stp/>
        <stp>T</stp>
        <tr r="AN39" s="1"/>
        <tr r="CI39" s="1"/>
      </tp>
      <tp>
        <v>99.046875</v>
        <stp/>
        <stp>StudyData</stp>
        <stp>CUS10</stp>
        <stp>FG</stp>
        <stp/>
        <stp>Low</stp>
        <stp>5</stp>
        <stp>-37</stp>
        <stp/>
        <stp/>
        <stp/>
        <stp/>
        <stp>T</stp>
        <tr r="CN43" s="1"/>
        <tr r="BO43" s="1"/>
      </tp>
      <tp>
        <v>99.546875</v>
        <stp/>
        <stp>StudyData</stp>
        <stp>CUS10</stp>
        <stp>FG</stp>
        <stp/>
        <stp>Low</stp>
        <stp>1</stp>
        <stp>-23</stp>
        <stp/>
        <stp/>
        <stp/>
        <stp/>
        <stp>T</stp>
        <tr r="AN29" s="1"/>
        <tr r="CI29" s="1"/>
      </tp>
      <tp>
        <v>99.5</v>
        <stp/>
        <stp>StudyData</stp>
        <stp>CUS10</stp>
        <stp>FG</stp>
        <stp/>
        <stp>Low</stp>
        <stp>5</stp>
        <stp>-27</stp>
        <stp/>
        <stp/>
        <stp/>
        <stp/>
        <stp>T</stp>
        <tr r="BO33" s="1"/>
        <tr r="CN33" s="1"/>
      </tp>
      <tp>
        <v>99150</v>
        <stp/>
        <stp>StudyData</stp>
        <stp>CUS10</stp>
        <stp>FG</stp>
        <stp/>
        <stp>Low</stp>
        <stp>1</stp>
        <stp>-53</stp>
        <stp/>
        <stp/>
        <stp/>
        <stp/>
        <stp>D</stp>
        <tr r="AN59" s="1"/>
        <tr r="CI59" s="1"/>
      </tp>
      <tp>
        <v>99160</v>
        <stp/>
        <stp>StudyData</stp>
        <stp>CUS10</stp>
        <stp>FG</stp>
        <stp/>
        <stp>Low</stp>
        <stp>5</stp>
        <stp>-57</stp>
        <stp/>
        <stp/>
        <stp/>
        <stp/>
        <stp>D</stp>
        <tr r="BO63" s="1"/>
        <tr r="CN63" s="1"/>
      </tp>
      <tp>
        <v>99144</v>
        <stp/>
        <stp>StudyData</stp>
        <stp>CUS10</stp>
        <stp>FG</stp>
        <stp/>
        <stp>Low</stp>
        <stp>1</stp>
        <stp>-43</stp>
        <stp/>
        <stp/>
        <stp/>
        <stp/>
        <stp>D</stp>
        <tr r="AN49" s="1"/>
        <tr r="CI49" s="1"/>
      </tp>
      <tp>
        <v>99134</v>
        <stp/>
        <stp>StudyData</stp>
        <stp>CUS10</stp>
        <stp>FG</stp>
        <stp/>
        <stp>Low</stp>
        <stp>5</stp>
        <stp>-47</stp>
        <stp/>
        <stp/>
        <stp/>
        <stp/>
        <stp>D</stp>
        <tr r="CN53" s="1"/>
        <tr r="BO53" s="1"/>
      </tp>
      <tp>
        <v>99194</v>
        <stp/>
        <stp>StudyData</stp>
        <stp>CUS10</stp>
        <stp>FG</stp>
        <stp/>
        <stp>Low</stp>
        <stp>1</stp>
        <stp>-13</stp>
        <stp/>
        <stp/>
        <stp/>
        <stp/>
        <stp>D</stp>
        <tr r="AN19" s="1"/>
        <tr r="CI19" s="1"/>
      </tp>
      <tp>
        <v>99214</v>
        <stp/>
        <stp>StudyData</stp>
        <stp>CUS10</stp>
        <stp>FG</stp>
        <stp/>
        <stp>Low</stp>
        <stp>5</stp>
        <stp>-17</stp>
        <stp/>
        <stp/>
        <stp/>
        <stp/>
        <stp>D</stp>
        <tr r="BO23" s="1"/>
        <tr r="CN23" s="1"/>
      </tp>
      <tp>
        <v>99154</v>
        <stp/>
        <stp>StudyData</stp>
        <stp>CUS10</stp>
        <stp>FG</stp>
        <stp/>
        <stp>Low</stp>
        <stp>1</stp>
        <stp>-33</stp>
        <stp/>
        <stp/>
        <stp/>
        <stp/>
        <stp>D</stp>
        <tr r="AN39" s="1"/>
        <tr r="CI39" s="1"/>
      </tp>
      <tp>
        <v>99014</v>
        <stp/>
        <stp>StudyData</stp>
        <stp>CUS10</stp>
        <stp>FG</stp>
        <stp/>
        <stp>Low</stp>
        <stp>5</stp>
        <stp>-37</stp>
        <stp/>
        <stp/>
        <stp/>
        <stp/>
        <stp>D</stp>
        <tr r="CN43" s="1"/>
        <tr r="BO43" s="1"/>
      </tp>
      <tp>
        <v>99174</v>
        <stp/>
        <stp>StudyData</stp>
        <stp>CUS10</stp>
        <stp>FG</stp>
        <stp/>
        <stp>Low</stp>
        <stp>1</stp>
        <stp>-23</stp>
        <stp/>
        <stp/>
        <stp/>
        <stp/>
        <stp>D</stp>
        <tr r="AN29" s="1"/>
        <tr r="CI29" s="1"/>
      </tp>
      <tp>
        <v>99160</v>
        <stp/>
        <stp>StudyData</stp>
        <stp>CUS10</stp>
        <stp>FG</stp>
        <stp/>
        <stp>Low</stp>
        <stp>5</stp>
        <stp>-27</stp>
        <stp/>
        <stp/>
        <stp/>
        <stp/>
        <stp>D</stp>
        <tr r="BO33" s="1"/>
        <tr r="CN33" s="1"/>
      </tp>
      <tp>
        <v>0</v>
        <stp/>
        <stp>StudyData</stp>
        <stp>BAVolCr.BidVol^(SUBMINUTE((CUS10),1,FillGap),5,0)</stp>
        <stp>Bar</stp>
        <stp/>
        <stp>Open</stp>
        <stp>5</stp>
        <stp>-4</stp>
        <stp/>
        <stp/>
        <stp/>
        <stp/>
        <stp>D</stp>
        <tr r="G10" s="1"/>
      </tp>
      <tp>
        <v>99210</v>
        <stp/>
        <stp>StudyData</stp>
        <stp>SUBMINUTE((CUS10),5,Regular)</stp>
        <stp>FG</stp>
        <stp/>
        <stp>Low</stp>
        <stp>5</stp>
        <stp>-5</stp>
        <stp/>
        <stp/>
        <stp/>
        <stp/>
        <stp>D</stp>
        <tr r="AC11" s="1"/>
        <tr r="CD11" s="1"/>
      </tp>
      <tp>
        <v>99.65625</v>
        <stp/>
        <stp>StudyData</stp>
        <stp>SUBMINUTE((CUS10),5,Regular)</stp>
        <stp>FG</stp>
        <stp/>
        <stp>Low</stp>
        <stp>5</stp>
        <stp>-5</stp>
        <stp/>
        <stp/>
        <stp/>
        <stp/>
        <stp>T</stp>
        <tr r="AC11" s="1"/>
        <tr r="CD11" s="1"/>
      </tp>
      <tp>
        <v>0</v>
        <stp/>
        <stp>StudyData</stp>
        <stp>BAVolCr.BidVol^(SUBMINUTE((CUS10),1,FillGap),5,0)</stp>
        <stp>Bar</stp>
        <stp/>
        <stp>Open</stp>
        <stp>5</stp>
        <stp>-18</stp>
        <stp/>
        <stp/>
        <stp/>
        <stp/>
        <stp>D</stp>
        <tr r="G24" s="1"/>
      </tp>
      <tp>
        <v>0</v>
        <stp/>
        <stp>StudyData</stp>
        <stp>BAVolCr.BidVol^(SUBMINUTE((CUS10),1,FillGap),5,0)</stp>
        <stp>Bar</stp>
        <stp/>
        <stp>Open</stp>
        <stp>5</stp>
        <stp>-38</stp>
        <stp/>
        <stp/>
        <stp/>
        <stp/>
        <stp>D</stp>
        <tr r="G44" s="1"/>
      </tp>
      <tp>
        <v>0</v>
        <stp/>
        <stp>StudyData</stp>
        <stp>BAVolCr.BidVol^(SUBMINUTE((CUS10),1,FillGap),5,0)</stp>
        <stp>Bar</stp>
        <stp/>
        <stp>Open</stp>
        <stp>5</stp>
        <stp>-28</stp>
        <stp/>
        <stp/>
        <stp/>
        <stp/>
        <stp>D</stp>
        <tr r="G34" s="1"/>
      </tp>
      <tp>
        <v>0</v>
        <stp/>
        <stp>StudyData</stp>
        <stp>BAVolCr.BidVol^(SUBMINUTE((CUS10),1,FillGap),5,0)</stp>
        <stp>Bar</stp>
        <stp/>
        <stp>Open</stp>
        <stp>5</stp>
        <stp>-58</stp>
        <stp/>
        <stp/>
        <stp/>
        <stp/>
        <stp>D</stp>
        <tr r="G64" s="1"/>
      </tp>
      <tp>
        <v>0</v>
        <stp/>
        <stp>StudyData</stp>
        <stp>BAVolCr.BidVol^(SUBMINUTE((CUS10),1,FillGap),5,0)</stp>
        <stp>Bar</stp>
        <stp/>
        <stp>Open</stp>
        <stp>5</stp>
        <stp>-48</stp>
        <stp/>
        <stp/>
        <stp/>
        <stp/>
        <stp>D</stp>
        <tr r="G54" s="1"/>
      </tp>
      <tp>
        <v>99.453125</v>
        <stp/>
        <stp>StudyData</stp>
        <stp>CUS10</stp>
        <stp>FG</stp>
        <stp/>
        <stp>Low</stp>
        <stp>1</stp>
        <stp>-50</stp>
        <stp/>
        <stp/>
        <stp/>
        <stp/>
        <stp>T</stp>
        <tr r="AN56" s="1"/>
        <tr r="CI56" s="1"/>
      </tp>
      <tp>
        <v>99.390625</v>
        <stp/>
        <stp>StudyData</stp>
        <stp>CUS10</stp>
        <stp>FG</stp>
        <stp/>
        <stp>Low</stp>
        <stp>5</stp>
        <stp>-54</stp>
        <stp/>
        <stp/>
        <stp/>
        <stp/>
        <stp>T</stp>
        <tr r="BO60" s="1"/>
        <tr r="CN60" s="1"/>
      </tp>
      <tp>
        <v>99.484375</v>
        <stp/>
        <stp>StudyData</stp>
        <stp>CUS10</stp>
        <stp>FG</stp>
        <stp/>
        <stp>Low</stp>
        <stp>1</stp>
        <stp>-40</stp>
        <stp/>
        <stp/>
        <stp/>
        <stp/>
        <stp>T</stp>
        <tr r="AN46" s="1"/>
        <tr r="CI46" s="1"/>
      </tp>
      <tp>
        <v>99.40625</v>
        <stp/>
        <stp>StudyData</stp>
        <stp>CUS10</stp>
        <stp>FG</stp>
        <stp/>
        <stp>Low</stp>
        <stp>5</stp>
        <stp>-44</stp>
        <stp/>
        <stp/>
        <stp/>
        <stp/>
        <stp>T</stp>
        <tr r="BO50" s="1"/>
        <tr r="CN50" s="1"/>
      </tp>
      <tp>
        <v>99.59375</v>
        <stp/>
        <stp>StudyData</stp>
        <stp>CUS10</stp>
        <stp>FG</stp>
        <stp/>
        <stp>Low</stp>
        <stp>1</stp>
        <stp>-60</stp>
        <stp/>
        <stp/>
        <stp/>
        <stp/>
        <stp>T</stp>
        <tr r="AN66" s="1"/>
        <tr r="CI66" s="1"/>
      </tp>
      <tp>
        <v>99.625</v>
        <stp/>
        <stp>StudyData</stp>
        <stp>CUS10</stp>
        <stp>FG</stp>
        <stp/>
        <stp>Low</stp>
        <stp>1</stp>
        <stp>-10</stp>
        <stp/>
        <stp/>
        <stp/>
        <stp/>
        <stp>T</stp>
        <tr r="AN16" s="1"/>
        <tr r="CI16" s="1"/>
      </tp>
      <tp>
        <v>99.59375</v>
        <stp/>
        <stp>StudyData</stp>
        <stp>CUS10</stp>
        <stp>FG</stp>
        <stp/>
        <stp>Low</stp>
        <stp>5</stp>
        <stp>-14</stp>
        <stp/>
        <stp/>
        <stp/>
        <stp/>
        <stp>T</stp>
        <tr r="BO20" s="1"/>
        <tr r="CN20" s="1"/>
      </tp>
      <tp>
        <v>99.53125</v>
        <stp/>
        <stp>StudyData</stp>
        <stp>CUS10</stp>
        <stp>FG</stp>
        <stp/>
        <stp>Low</stp>
        <stp>1</stp>
        <stp>-30</stp>
        <stp/>
        <stp/>
        <stp/>
        <stp/>
        <stp>T</stp>
        <tr r="AN36" s="1"/>
        <tr r="CI36" s="1"/>
      </tp>
      <tp>
        <v>99.3125</v>
        <stp/>
        <stp>StudyData</stp>
        <stp>CUS10</stp>
        <stp>FG</stp>
        <stp/>
        <stp>Low</stp>
        <stp>5</stp>
        <stp>-34</stp>
        <stp/>
        <stp/>
        <stp/>
        <stp/>
        <stp>T</stp>
        <tr r="CN40" s="1"/>
        <tr r="BO40" s="1"/>
      </tp>
      <tp>
        <v>99.5625</v>
        <stp/>
        <stp>StudyData</stp>
        <stp>CUS10</stp>
        <stp>FG</stp>
        <stp/>
        <stp>Low</stp>
        <stp>1</stp>
        <stp>-20</stp>
        <stp/>
        <stp/>
        <stp/>
        <stp/>
        <stp>T</stp>
        <tr r="AN26" s="1"/>
        <tr r="CI26" s="1"/>
      </tp>
      <tp>
        <v>99.578125</v>
        <stp/>
        <stp>StudyData</stp>
        <stp>CUS10</stp>
        <stp>FG</stp>
        <stp/>
        <stp>Low</stp>
        <stp>5</stp>
        <stp>-24</stp>
        <stp/>
        <stp/>
        <stp/>
        <stp/>
        <stp>T</stp>
        <tr r="CN30" s="1"/>
        <tr r="BO30" s="1"/>
      </tp>
      <tp>
        <v>99144</v>
        <stp/>
        <stp>StudyData</stp>
        <stp>CUS10</stp>
        <stp>FG</stp>
        <stp/>
        <stp>Low</stp>
        <stp>1</stp>
        <stp>-50</stp>
        <stp/>
        <stp/>
        <stp/>
        <stp/>
        <stp>D</stp>
        <tr r="AN56" s="1"/>
        <tr r="CI56" s="1"/>
      </tp>
      <tp>
        <v>99124</v>
        <stp/>
        <stp>StudyData</stp>
        <stp>CUS10</stp>
        <stp>FG</stp>
        <stp/>
        <stp>Low</stp>
        <stp>5</stp>
        <stp>-54</stp>
        <stp/>
        <stp/>
        <stp/>
        <stp/>
        <stp>D</stp>
        <tr r="BO60" s="1"/>
        <tr r="CN60" s="1"/>
      </tp>
      <tp>
        <v>99154</v>
        <stp/>
        <stp>StudyData</stp>
        <stp>CUS10</stp>
        <stp>FG</stp>
        <stp/>
        <stp>Low</stp>
        <stp>1</stp>
        <stp>-40</stp>
        <stp/>
        <stp/>
        <stp/>
        <stp/>
        <stp>D</stp>
        <tr r="AN46" s="1"/>
        <tr r="CI46" s="1"/>
      </tp>
      <tp>
        <v>99130</v>
        <stp/>
        <stp>StudyData</stp>
        <stp>CUS10</stp>
        <stp>FG</stp>
        <stp/>
        <stp>Low</stp>
        <stp>5</stp>
        <stp>-44</stp>
        <stp/>
        <stp/>
        <stp/>
        <stp/>
        <stp>D</stp>
        <tr r="BO50" s="1"/>
        <tr r="CN50" s="1"/>
      </tp>
      <tp>
        <v>99190</v>
        <stp/>
        <stp>StudyData</stp>
        <stp>CUS10</stp>
        <stp>FG</stp>
        <stp/>
        <stp>Low</stp>
        <stp>1</stp>
        <stp>-60</stp>
        <stp/>
        <stp/>
        <stp/>
        <stp/>
        <stp>D</stp>
        <tr r="AN66" s="1"/>
        <tr r="CI66" s="1"/>
      </tp>
      <tp>
        <v>99200</v>
        <stp/>
        <stp>StudyData</stp>
        <stp>CUS10</stp>
        <stp>FG</stp>
        <stp/>
        <stp>Low</stp>
        <stp>1</stp>
        <stp>-10</stp>
        <stp/>
        <stp/>
        <stp/>
        <stp/>
        <stp>D</stp>
        <tr r="AN16" s="1"/>
        <tr r="CI16" s="1"/>
      </tp>
      <tp>
        <v>99190</v>
        <stp/>
        <stp>StudyData</stp>
        <stp>CUS10</stp>
        <stp>FG</stp>
        <stp/>
        <stp>Low</stp>
        <stp>5</stp>
        <stp>-14</stp>
        <stp/>
        <stp/>
        <stp/>
        <stp/>
        <stp>D</stp>
        <tr r="BO20" s="1"/>
        <tr r="CN20" s="1"/>
      </tp>
      <tp>
        <v>99170</v>
        <stp/>
        <stp>StudyData</stp>
        <stp>CUS10</stp>
        <stp>FG</stp>
        <stp/>
        <stp>Low</stp>
        <stp>1</stp>
        <stp>-30</stp>
        <stp/>
        <stp/>
        <stp/>
        <stp/>
        <stp>D</stp>
        <tr r="AN36" s="1"/>
        <tr r="CI36" s="1"/>
      </tp>
      <tp>
        <v>99100</v>
        <stp/>
        <stp>StudyData</stp>
        <stp>CUS10</stp>
        <stp>FG</stp>
        <stp/>
        <stp>Low</stp>
        <stp>5</stp>
        <stp>-34</stp>
        <stp/>
        <stp/>
        <stp/>
        <stp/>
        <stp>D</stp>
        <tr r="CN40" s="1"/>
        <tr r="BO40" s="1"/>
      </tp>
      <tp>
        <v>99180</v>
        <stp/>
        <stp>StudyData</stp>
        <stp>CUS10</stp>
        <stp>FG</stp>
        <stp/>
        <stp>Low</stp>
        <stp>1</stp>
        <stp>-20</stp>
        <stp/>
        <stp/>
        <stp/>
        <stp/>
        <stp>D</stp>
        <tr r="AN26" s="1"/>
        <tr r="CI26" s="1"/>
      </tp>
      <tp>
        <v>99184</v>
        <stp/>
        <stp>StudyData</stp>
        <stp>CUS10</stp>
        <stp>FG</stp>
        <stp/>
        <stp>Low</stp>
        <stp>5</stp>
        <stp>-24</stp>
        <stp/>
        <stp/>
        <stp/>
        <stp/>
        <stp>D</stp>
        <tr r="CN30" s="1"/>
        <tr r="BO30" s="1"/>
      </tp>
      <tp>
        <v>0</v>
        <stp/>
        <stp>StudyData</stp>
        <stp>BAVolCr.BidVol^(SUBMINUTE((CUS10),1,FillGap),5,0)</stp>
        <stp>Bar</stp>
        <stp/>
        <stp>Open</stp>
        <stp>5</stp>
        <stp>-7</stp>
        <stp/>
        <stp/>
        <stp/>
        <stp/>
        <stp>D</stp>
        <tr r="G13" s="1"/>
      </tp>
      <tp>
        <v>99210</v>
        <stp/>
        <stp>StudyData</stp>
        <stp>SUBMINUTE((CUS10),5,Regular)</stp>
        <stp>FG</stp>
        <stp/>
        <stp>Low</stp>
        <stp>5</stp>
        <stp>-6</stp>
        <stp/>
        <stp/>
        <stp/>
        <stp/>
        <stp>D</stp>
        <tr r="AC12" s="1"/>
        <tr r="CD12" s="1"/>
      </tp>
      <tp>
        <v>99.65625</v>
        <stp/>
        <stp>StudyData</stp>
        <stp>SUBMINUTE((CUS10),5,Regular)</stp>
        <stp>FG</stp>
        <stp/>
        <stp>Low</stp>
        <stp>5</stp>
        <stp>-6</stp>
        <stp/>
        <stp/>
        <stp/>
        <stp/>
        <stp>T</stp>
        <tr r="AC12" s="1"/>
        <tr r="CD12" s="1"/>
      </tp>
      <tp>
        <v>0</v>
        <stp/>
        <stp>StudyData</stp>
        <stp>BAVolCr.BidVol^(SUBMINUTE((CUS10),1,FillGap),5,0)</stp>
        <stp>Bar</stp>
        <stp/>
        <stp>Open</stp>
        <stp>5</stp>
        <stp>-19</stp>
        <stp/>
        <stp/>
        <stp/>
        <stp/>
        <stp>D</stp>
        <tr r="G25" s="1"/>
      </tp>
      <tp>
        <v>0</v>
        <stp/>
        <stp>StudyData</stp>
        <stp>BAVolCr.BidVol^(SUBMINUTE((CUS10),1,FillGap),5,0)</stp>
        <stp>Bar</stp>
        <stp/>
        <stp>Open</stp>
        <stp>5</stp>
        <stp>-39</stp>
        <stp/>
        <stp/>
        <stp/>
        <stp/>
        <stp>D</stp>
        <tr r="G45" s="1"/>
      </tp>
      <tp>
        <v>0</v>
        <stp/>
        <stp>StudyData</stp>
        <stp>BAVolCr.BidVol^(SUBMINUTE((CUS10),1,FillGap),5,0)</stp>
        <stp>Bar</stp>
        <stp/>
        <stp>Open</stp>
        <stp>5</stp>
        <stp>-29</stp>
        <stp/>
        <stp/>
        <stp/>
        <stp/>
        <stp>D</stp>
        <tr r="G35" s="1"/>
      </tp>
      <tp>
        <v>0</v>
        <stp/>
        <stp>StudyData</stp>
        <stp>BAVolCr.BidVol^(SUBMINUTE((CUS10),1,FillGap),5,0)</stp>
        <stp>Bar</stp>
        <stp/>
        <stp>Open</stp>
        <stp>5</stp>
        <stp>-59</stp>
        <stp/>
        <stp/>
        <stp/>
        <stp/>
        <stp>D</stp>
        <tr r="G65" s="1"/>
      </tp>
      <tp>
        <v>0</v>
        <stp/>
        <stp>StudyData</stp>
        <stp>BAVolCr.BidVol^(SUBMINUTE((CUS10),1,FillGap),5,0)</stp>
        <stp>Bar</stp>
        <stp/>
        <stp>Open</stp>
        <stp>5</stp>
        <stp>-49</stp>
        <stp/>
        <stp/>
        <stp/>
        <stp/>
        <stp>D</stp>
        <tr r="G55" s="1"/>
      </tp>
      <tp>
        <v>99.4375</v>
        <stp/>
        <stp>StudyData</stp>
        <stp>CUS10</stp>
        <stp>FG</stp>
        <stp/>
        <stp>Low</stp>
        <stp>1</stp>
        <stp>-51</stp>
        <stp/>
        <stp/>
        <stp/>
        <stp/>
        <stp>T</stp>
        <tr r="AN57" s="1"/>
        <tr r="CI57" s="1"/>
      </tp>
      <tp>
        <v>99.40625</v>
        <stp/>
        <stp>StudyData</stp>
        <stp>CUS10</stp>
        <stp>FG</stp>
        <stp/>
        <stp>Low</stp>
        <stp>5</stp>
        <stp>-55</stp>
        <stp/>
        <stp/>
        <stp/>
        <stp/>
        <stp>T</stp>
        <tr r="BO61" s="1"/>
        <tr r="CN61" s="1"/>
      </tp>
      <tp>
        <v>99.46875</v>
        <stp/>
        <stp>StudyData</stp>
        <stp>CUS10</stp>
        <stp>FG</stp>
        <stp/>
        <stp>Low</stp>
        <stp>1</stp>
        <stp>-41</stp>
        <stp/>
        <stp/>
        <stp/>
        <stp/>
        <stp>T</stp>
        <tr r="AN47" s="1"/>
        <tr r="CI47" s="1"/>
      </tp>
      <tp>
        <v>99.40625</v>
        <stp/>
        <stp>StudyData</stp>
        <stp>CUS10</stp>
        <stp>FG</stp>
        <stp/>
        <stp>Low</stp>
        <stp>5</stp>
        <stp>-45</stp>
        <stp/>
        <stp/>
        <stp/>
        <stp/>
        <stp>T</stp>
        <tr r="CN51" s="1"/>
        <tr r="BO51" s="1"/>
      </tp>
      <tp>
        <v>99.625</v>
        <stp/>
        <stp>StudyData</stp>
        <stp>CUS10</stp>
        <stp>FG</stp>
        <stp/>
        <stp>Low</stp>
        <stp>1</stp>
        <stp>-11</stp>
        <stp/>
        <stp/>
        <stp/>
        <stp/>
        <stp>T</stp>
        <tr r="AN17" s="1"/>
        <tr r="CI17" s="1"/>
      </tp>
      <tp>
        <v>99.5625</v>
        <stp/>
        <stp>StudyData</stp>
        <stp>CUS10</stp>
        <stp>FG</stp>
        <stp/>
        <stp>Low</stp>
        <stp>5</stp>
        <stp>-15</stp>
        <stp/>
        <stp/>
        <stp/>
        <stp/>
        <stp>T</stp>
        <tr r="CN21" s="1"/>
        <tr r="BO21" s="1"/>
      </tp>
      <tp>
        <v>99.515625</v>
        <stp/>
        <stp>StudyData</stp>
        <stp>CUS10</stp>
        <stp>FG</stp>
        <stp/>
        <stp>Low</stp>
        <stp>1</stp>
        <stp>-31</stp>
        <stp/>
        <stp/>
        <stp/>
        <stp/>
        <stp>T</stp>
        <tr r="AN37" s="1"/>
        <tr r="CI37" s="1"/>
      </tp>
      <tp>
        <v>99.171875</v>
        <stp/>
        <stp>StudyData</stp>
        <stp>CUS10</stp>
        <stp>FG</stp>
        <stp/>
        <stp>Low</stp>
        <stp>5</stp>
        <stp>-35</stp>
        <stp/>
        <stp/>
        <stp/>
        <stp/>
        <stp>T</stp>
        <tr r="BO41" s="1"/>
        <tr r="CN41" s="1"/>
      </tp>
      <tp>
        <v>99.53125</v>
        <stp/>
        <stp>StudyData</stp>
        <stp>CUS10</stp>
        <stp>FG</stp>
        <stp/>
        <stp>Low</stp>
        <stp>1</stp>
        <stp>-21</stp>
        <stp/>
        <stp/>
        <stp/>
        <stp/>
        <stp>T</stp>
        <tr r="AN27" s="1"/>
        <tr r="CI27" s="1"/>
      </tp>
      <tp>
        <v>99.578125</v>
        <stp/>
        <stp>StudyData</stp>
        <stp>CUS10</stp>
        <stp>FG</stp>
        <stp/>
        <stp>Low</stp>
        <stp>5</stp>
        <stp>-25</stp>
        <stp/>
        <stp/>
        <stp/>
        <stp/>
        <stp>T</stp>
        <tr r="BO31" s="1"/>
        <tr r="CN31" s="1"/>
      </tp>
      <tp>
        <v>99140</v>
        <stp/>
        <stp>StudyData</stp>
        <stp>CUS10</stp>
        <stp>FG</stp>
        <stp/>
        <stp>Low</stp>
        <stp>1</stp>
        <stp>-51</stp>
        <stp/>
        <stp/>
        <stp/>
        <stp/>
        <stp>D</stp>
        <tr r="AN57" s="1"/>
        <tr r="CI57" s="1"/>
      </tp>
      <tp>
        <v>99130</v>
        <stp/>
        <stp>StudyData</stp>
        <stp>CUS10</stp>
        <stp>FG</stp>
        <stp/>
        <stp>Low</stp>
        <stp>5</stp>
        <stp>-55</stp>
        <stp/>
        <stp/>
        <stp/>
        <stp/>
        <stp>D</stp>
        <tr r="BO61" s="1"/>
        <tr r="CN61" s="1"/>
      </tp>
      <tp>
        <v>99150</v>
        <stp/>
        <stp>StudyData</stp>
        <stp>CUS10</stp>
        <stp>FG</stp>
        <stp/>
        <stp>Low</stp>
        <stp>1</stp>
        <stp>-41</stp>
        <stp/>
        <stp/>
        <stp/>
        <stp/>
        <stp>D</stp>
        <tr r="AN47" s="1"/>
        <tr r="CI47" s="1"/>
      </tp>
      <tp>
        <v>99130</v>
        <stp/>
        <stp>StudyData</stp>
        <stp>CUS10</stp>
        <stp>FG</stp>
        <stp/>
        <stp>Low</stp>
        <stp>5</stp>
        <stp>-45</stp>
        <stp/>
        <stp/>
        <stp/>
        <stp/>
        <stp>D</stp>
        <tr r="CN51" s="1"/>
        <tr r="BO51" s="1"/>
      </tp>
      <tp>
        <v>99200</v>
        <stp/>
        <stp>StudyData</stp>
        <stp>CUS10</stp>
        <stp>FG</stp>
        <stp/>
        <stp>Low</stp>
        <stp>1</stp>
        <stp>-11</stp>
        <stp/>
        <stp/>
        <stp/>
        <stp/>
        <stp>D</stp>
        <tr r="AN17" s="1"/>
        <tr r="CI17" s="1"/>
      </tp>
      <tp>
        <v>99180</v>
        <stp/>
        <stp>StudyData</stp>
        <stp>CUS10</stp>
        <stp>FG</stp>
        <stp/>
        <stp>Low</stp>
        <stp>5</stp>
        <stp>-15</stp>
        <stp/>
        <stp/>
        <stp/>
        <stp/>
        <stp>D</stp>
        <tr r="CN21" s="1"/>
        <tr r="BO21" s="1"/>
      </tp>
      <tp>
        <v>99164</v>
        <stp/>
        <stp>StudyData</stp>
        <stp>CUS10</stp>
        <stp>FG</stp>
        <stp/>
        <stp>Low</stp>
        <stp>1</stp>
        <stp>-31</stp>
        <stp/>
        <stp/>
        <stp/>
        <stp/>
        <stp>D</stp>
        <tr r="AN37" s="1"/>
        <tr r="CI37" s="1"/>
      </tp>
      <tp>
        <v>99054</v>
        <stp/>
        <stp>StudyData</stp>
        <stp>CUS10</stp>
        <stp>FG</stp>
        <stp/>
        <stp>Low</stp>
        <stp>5</stp>
        <stp>-35</stp>
        <stp/>
        <stp/>
        <stp/>
        <stp/>
        <stp>D</stp>
        <tr r="BO41" s="1"/>
        <tr r="CN41" s="1"/>
      </tp>
      <tp>
        <v>99170</v>
        <stp/>
        <stp>StudyData</stp>
        <stp>CUS10</stp>
        <stp>FG</stp>
        <stp/>
        <stp>Low</stp>
        <stp>1</stp>
        <stp>-21</stp>
        <stp/>
        <stp/>
        <stp/>
        <stp/>
        <stp>D</stp>
        <tr r="AN27" s="1"/>
        <tr r="CI27" s="1"/>
      </tp>
      <tp>
        <v>99184</v>
        <stp/>
        <stp>StudyData</stp>
        <stp>CUS10</stp>
        <stp>FG</stp>
        <stp/>
        <stp>Low</stp>
        <stp>5</stp>
        <stp>-25</stp>
        <stp/>
        <stp/>
        <stp/>
        <stp/>
        <stp>D</stp>
        <tr r="BO31" s="1"/>
        <tr r="CN31" s="1"/>
      </tp>
      <tp>
        <v>0</v>
        <stp/>
        <stp>StudyData</stp>
        <stp>BAVolCr.BidVol^(SUBMINUTE((CUS10),1,FillGap),5,0)</stp>
        <stp>Bar</stp>
        <stp/>
        <stp>Open</stp>
        <stp>5</stp>
        <stp>-6</stp>
        <stp/>
        <stp/>
        <stp/>
        <stp/>
        <stp>D</stp>
        <tr r="G12" s="1"/>
      </tp>
      <tp>
        <v>99210</v>
        <stp/>
        <stp>StudyData</stp>
        <stp>SUBMINUTE((CUS10),5,Regular)</stp>
        <stp>FG</stp>
        <stp/>
        <stp>Low</stp>
        <stp>5</stp>
        <stp>-7</stp>
        <stp/>
        <stp/>
        <stp/>
        <stp/>
        <stp>D</stp>
        <tr r="AC13" s="1"/>
        <tr r="CD13" s="1"/>
      </tp>
      <tp>
        <v>99.65625</v>
        <stp/>
        <stp>StudyData</stp>
        <stp>SUBMINUTE((CUS10),5,Regular)</stp>
        <stp>FG</stp>
        <stp/>
        <stp>Low</stp>
        <stp>5</stp>
        <stp>-7</stp>
        <stp/>
        <stp/>
        <stp/>
        <stp/>
        <stp>T</stp>
        <tr r="AC13" s="1"/>
        <tr r="CD13" s="1"/>
      </tp>
      <tp>
        <v>99210</v>
        <stp/>
        <stp>StudyData</stp>
        <stp>CUS10</stp>
        <stp>FG</stp>
        <stp/>
        <stp>Close</stp>
        <stp>1</stp>
        <stp>-5</stp>
        <stp/>
        <stp/>
        <stp/>
        <stp/>
        <stp>D</stp>
        <tr r="CJ11" s="1"/>
      </tp>
      <tp>
        <v>99.65625</v>
        <stp/>
        <stp>StudyData</stp>
        <stp>CUS10</stp>
        <stp>FG</stp>
        <stp/>
        <stp>Close</stp>
        <stp>1</stp>
        <stp>-5</stp>
        <stp/>
        <stp/>
        <stp/>
        <stp/>
        <stp>T</stp>
        <tr r="AO11" s="1"/>
        <tr r="AO11" s="1"/>
        <tr r="CJ11" s="1"/>
      </tp>
      <tp>
        <v>99174</v>
        <stp/>
        <stp>StudyData</stp>
        <stp>CUS10</stp>
        <stp>FG</stp>
        <stp/>
        <stp>Close</stp>
        <stp>5</stp>
        <stp>-5</stp>
        <stp/>
        <stp/>
        <stp/>
        <stp/>
        <stp>D</stp>
        <tr r="CO11" s="1"/>
      </tp>
      <tp>
        <v>99.546875</v>
        <stp/>
        <stp>StudyData</stp>
        <stp>CUS10</stp>
        <stp>FG</stp>
        <stp/>
        <stp>Close</stp>
        <stp>5</stp>
        <stp>-5</stp>
        <stp/>
        <stp/>
        <stp/>
        <stp/>
        <stp>T</stp>
        <tr r="CO11" s="1"/>
        <tr r="BP11" s="1"/>
        <tr r="BP11" s="1"/>
      </tp>
      <tp>
        <v>0</v>
        <stp/>
        <stp>StudyData</stp>
        <stp>BAVolCr.BidVol^(SUBMINUTE((CUS10),1,FillGap),5,0)</stp>
        <stp>Bar</stp>
        <stp/>
        <stp>Open</stp>
        <stp>5</stp>
        <stp>-16</stp>
        <stp/>
        <stp/>
        <stp/>
        <stp/>
        <stp>D</stp>
        <tr r="G22" s="1"/>
      </tp>
      <tp>
        <v>0</v>
        <stp/>
        <stp>StudyData</stp>
        <stp>BAVolCr.BidVol^(SUBMINUTE((CUS10),1,FillGap),5,0)</stp>
        <stp>Bar</stp>
        <stp/>
        <stp>Open</stp>
        <stp>5</stp>
        <stp>-36</stp>
        <stp/>
        <stp/>
        <stp/>
        <stp/>
        <stp>D</stp>
        <tr r="G42" s="1"/>
      </tp>
      <tp>
        <v>0</v>
        <stp/>
        <stp>StudyData</stp>
        <stp>BAVolCr.BidVol^(SUBMINUTE((CUS10),1,FillGap),5,0)</stp>
        <stp>Bar</stp>
        <stp/>
        <stp>Open</stp>
        <stp>5</stp>
        <stp>-26</stp>
        <stp/>
        <stp/>
        <stp/>
        <stp/>
        <stp>D</stp>
        <tr r="G32" s="1"/>
      </tp>
      <tp>
        <v>0</v>
        <stp/>
        <stp>StudyData</stp>
        <stp>BAVolCr.BidVol^(SUBMINUTE((CUS10),1,FillGap),5,0)</stp>
        <stp>Bar</stp>
        <stp/>
        <stp>Open</stp>
        <stp>5</stp>
        <stp>-56</stp>
        <stp/>
        <stp/>
        <stp/>
        <stp/>
        <stp>D</stp>
        <tr r="G62" s="1"/>
      </tp>
      <tp>
        <v>0</v>
        <stp/>
        <stp>StudyData</stp>
        <stp>BAVolCr.BidVol^(SUBMINUTE((CUS10),1,FillGap),5,0)</stp>
        <stp>Bar</stp>
        <stp/>
        <stp>Open</stp>
        <stp>5</stp>
        <stp>-46</stp>
        <stp/>
        <stp/>
        <stp/>
        <stp/>
        <stp>D</stp>
        <tr r="G52" s="1"/>
      </tp>
      <tp>
        <v>0</v>
        <stp/>
        <stp>StudyData</stp>
        <stp>BAVolCr.BidVol^(SUBMINUTE((CUS10),1,FillGap),5,0)</stp>
        <stp>Bar</stp>
        <stp/>
        <stp>Open</stp>
        <stp>5</stp>
        <stp>-9</stp>
        <stp/>
        <stp/>
        <stp/>
        <stp/>
        <stp>D</stp>
        <tr r="G15" s="1"/>
      </tp>
      <tp>
        <v>99210</v>
        <stp/>
        <stp>StudyData</stp>
        <stp>SUBMINUTE((CUS10),5,Regular)</stp>
        <stp>FG</stp>
        <stp/>
        <stp>Low</stp>
        <stp>5</stp>
        <stp>-8</stp>
        <stp/>
        <stp/>
        <stp/>
        <stp/>
        <stp>D</stp>
        <tr r="AC14" s="1"/>
        <tr r="CD14" s="1"/>
      </tp>
      <tp>
        <v>99.65625</v>
        <stp/>
        <stp>StudyData</stp>
        <stp>SUBMINUTE((CUS10),5,Regular)</stp>
        <stp>FG</stp>
        <stp/>
        <stp>Low</stp>
        <stp>5</stp>
        <stp>-8</stp>
        <stp/>
        <stp/>
        <stp/>
        <stp/>
        <stp>T</stp>
        <tr r="AC14" s="1"/>
        <tr r="CD14" s="1"/>
      </tp>
      <tp>
        <v>99210</v>
        <stp/>
        <stp>StudyData</stp>
        <stp>CUS10</stp>
        <stp>FG</stp>
        <stp/>
        <stp>Close</stp>
        <stp>1</stp>
        <stp>-4</stp>
        <stp/>
        <stp/>
        <stp/>
        <stp/>
        <stp>D</stp>
        <tr r="CJ10" s="1"/>
      </tp>
      <tp>
        <v>99.65625</v>
        <stp/>
        <stp>StudyData</stp>
        <stp>CUS10</stp>
        <stp>FG</stp>
        <stp/>
        <stp>Close</stp>
        <stp>1</stp>
        <stp>-4</stp>
        <stp/>
        <stp/>
        <stp/>
        <stp/>
        <stp>T</stp>
        <tr r="AO10" s="1"/>
        <tr r="AO10" s="1"/>
        <tr r="CJ10" s="1"/>
      </tp>
      <tp>
        <v>99180</v>
        <stp/>
        <stp>StudyData</stp>
        <stp>CUS10</stp>
        <stp>FG</stp>
        <stp/>
        <stp>Close</stp>
        <stp>5</stp>
        <stp>-4</stp>
        <stp/>
        <stp/>
        <stp/>
        <stp/>
        <stp>D</stp>
        <tr r="CO10" s="1"/>
      </tp>
      <tp>
        <v>99.5625</v>
        <stp/>
        <stp>StudyData</stp>
        <stp>CUS10</stp>
        <stp>FG</stp>
        <stp/>
        <stp>Close</stp>
        <stp>5</stp>
        <stp>-4</stp>
        <stp/>
        <stp/>
        <stp/>
        <stp/>
        <stp>T</stp>
        <tr r="CO10" s="1"/>
        <tr r="BP10" s="1"/>
        <tr r="BP10" s="1"/>
      </tp>
      <tp>
        <v>0</v>
        <stp/>
        <stp>StudyData</stp>
        <stp>BAVolCr.BidVol^(SUBMINUTE((CUS10),1,FillGap),5,0)</stp>
        <stp>Bar</stp>
        <stp/>
        <stp>Open</stp>
        <stp>5</stp>
        <stp>-17</stp>
        <stp/>
        <stp/>
        <stp/>
        <stp/>
        <stp>D</stp>
        <tr r="G23" s="1"/>
      </tp>
      <tp>
        <v>0</v>
        <stp/>
        <stp>StudyData</stp>
        <stp>BAVolCr.BidVol^(SUBMINUTE((CUS10),1,FillGap),5,0)</stp>
        <stp>Bar</stp>
        <stp/>
        <stp>Open</stp>
        <stp>5</stp>
        <stp>-37</stp>
        <stp/>
        <stp/>
        <stp/>
        <stp/>
        <stp>D</stp>
        <tr r="G43" s="1"/>
      </tp>
      <tp>
        <v>0</v>
        <stp/>
        <stp>StudyData</stp>
        <stp>BAVolCr.BidVol^(SUBMINUTE((CUS10),1,FillGap),5,0)</stp>
        <stp>Bar</stp>
        <stp/>
        <stp>Open</stp>
        <stp>5</stp>
        <stp>-27</stp>
        <stp/>
        <stp/>
        <stp/>
        <stp/>
        <stp>D</stp>
        <tr r="G33" s="1"/>
      </tp>
      <tp>
        <v>0</v>
        <stp/>
        <stp>StudyData</stp>
        <stp>BAVolCr.BidVol^(SUBMINUTE((CUS10),1,FillGap),5,0)</stp>
        <stp>Bar</stp>
        <stp/>
        <stp>Open</stp>
        <stp>5</stp>
        <stp>-57</stp>
        <stp/>
        <stp/>
        <stp/>
        <stp/>
        <stp>D</stp>
        <tr r="G63" s="1"/>
      </tp>
      <tp>
        <v>0</v>
        <stp/>
        <stp>StudyData</stp>
        <stp>BAVolCr.BidVol^(SUBMINUTE((CUS10),1,FillGap),5,0)</stp>
        <stp>Bar</stp>
        <stp/>
        <stp>Open</stp>
        <stp>5</stp>
        <stp>-47</stp>
        <stp/>
        <stp/>
        <stp/>
        <stp/>
        <stp>D</stp>
        <tr r="G53" s="1"/>
      </tp>
      <tp>
        <v>0</v>
        <stp/>
        <stp>StudyData</stp>
        <stp>BAVolCr.BidVol^(SUBMINUTE((CUS10),1,FillGap),5,0)</stp>
        <stp>Bar</stp>
        <stp/>
        <stp>Open</stp>
        <stp>5</stp>
        <stp>-8</stp>
        <stp/>
        <stp/>
        <stp/>
        <stp/>
        <stp>D</stp>
        <tr r="G14" s="1"/>
      </tp>
      <tp>
        <v>99210</v>
        <stp/>
        <stp>StudyData</stp>
        <stp>SUBMINUTE((CUS10),5,Regular)</stp>
        <stp>FG</stp>
        <stp/>
        <stp>Low</stp>
        <stp>5</stp>
        <stp>-9</stp>
        <stp/>
        <stp/>
        <stp/>
        <stp/>
        <stp>D</stp>
        <tr r="AC15" s="1"/>
        <tr r="CD15" s="1"/>
      </tp>
      <tp>
        <v>99.65625</v>
        <stp/>
        <stp>StudyData</stp>
        <stp>SUBMINUTE((CUS10),5,Regular)</stp>
        <stp>FG</stp>
        <stp/>
        <stp>Low</stp>
        <stp>5</stp>
        <stp>-9</stp>
        <stp/>
        <stp/>
        <stp/>
        <stp/>
        <stp>T</stp>
        <tr r="AC15" s="1"/>
        <tr r="CD15" s="1"/>
      </tp>
      <tp>
        <v>99214</v>
        <stp/>
        <stp>StudyData</stp>
        <stp>CUS10</stp>
        <stp>FG</stp>
        <stp/>
        <stp>Close</stp>
        <stp>1</stp>
        <stp>-7</stp>
        <stp/>
        <stp/>
        <stp/>
        <stp/>
        <stp>D</stp>
        <tr r="CJ13" s="1"/>
      </tp>
      <tp>
        <v>99.671875</v>
        <stp/>
        <stp>StudyData</stp>
        <stp>CUS10</stp>
        <stp>FG</stp>
        <stp/>
        <stp>Close</stp>
        <stp>1</stp>
        <stp>-7</stp>
        <stp/>
        <stp/>
        <stp/>
        <stp/>
        <stp>T</stp>
        <tr r="AO13" s="1"/>
        <tr r="AO13" s="1"/>
        <tr r="CJ13" s="1"/>
      </tp>
      <tp>
        <v>99164</v>
        <stp/>
        <stp>StudyData</stp>
        <stp>CUS10</stp>
        <stp>FG</stp>
        <stp/>
        <stp>Close</stp>
        <stp>5</stp>
        <stp>-7</stp>
        <stp/>
        <stp/>
        <stp/>
        <stp/>
        <stp>D</stp>
        <tr r="CO13" s="1"/>
      </tp>
      <tp>
        <v>99.515625</v>
        <stp/>
        <stp>StudyData</stp>
        <stp>CUS10</stp>
        <stp>FG</stp>
        <stp/>
        <stp>Close</stp>
        <stp>5</stp>
        <stp>-7</stp>
        <stp/>
        <stp/>
        <stp/>
        <stp/>
        <stp>T</stp>
        <tr r="CO13" s="1"/>
        <tr r="BP13" s="1"/>
        <tr r="BP13" s="1"/>
      </tp>
      <tp>
        <v>0</v>
        <stp/>
        <stp>StudyData</stp>
        <stp>BAVolCr.BidVol^(SUBMINUTE((CUS10),1,FillGap),5,0)</stp>
        <stp>Bar</stp>
        <stp/>
        <stp>Open</stp>
        <stp>5</stp>
        <stp>-14</stp>
        <stp/>
        <stp/>
        <stp/>
        <stp/>
        <stp>D</stp>
        <tr r="G20" s="1"/>
      </tp>
      <tp>
        <v>0</v>
        <stp/>
        <stp>StudyData</stp>
        <stp>BAVolCr.BidVol^(SUBMINUTE((CUS10),1,FillGap),5,0)</stp>
        <stp>Bar</stp>
        <stp/>
        <stp>Open</stp>
        <stp>5</stp>
        <stp>-34</stp>
        <stp/>
        <stp/>
        <stp/>
        <stp/>
        <stp>D</stp>
        <tr r="G40" s="1"/>
      </tp>
      <tp>
        <v>0</v>
        <stp/>
        <stp>StudyData</stp>
        <stp>BAVolCr.BidVol^(SUBMINUTE((CUS10),1,FillGap),5,0)</stp>
        <stp>Bar</stp>
        <stp/>
        <stp>Open</stp>
        <stp>5</stp>
        <stp>-24</stp>
        <stp/>
        <stp/>
        <stp/>
        <stp/>
        <stp>D</stp>
        <tr r="G30" s="1"/>
      </tp>
      <tp>
        <v>0</v>
        <stp/>
        <stp>StudyData</stp>
        <stp>BAVolCr.BidVol^(SUBMINUTE((CUS10),1,FillGap),5,0)</stp>
        <stp>Bar</stp>
        <stp/>
        <stp>Open</stp>
        <stp>5</stp>
        <stp>-54</stp>
        <stp/>
        <stp/>
        <stp/>
        <stp/>
        <stp>D</stp>
        <tr r="G60" s="1"/>
      </tp>
      <tp>
        <v>0</v>
        <stp/>
        <stp>StudyData</stp>
        <stp>BAVolCr.BidVol^(SUBMINUTE((CUS10),1,FillGap),5,0)</stp>
        <stp>Bar</stp>
        <stp/>
        <stp>Open</stp>
        <stp>5</stp>
        <stp>-44</stp>
        <stp/>
        <stp/>
        <stp/>
        <stp/>
        <stp>D</stp>
        <tr r="G50" s="1"/>
      </tp>
      <tp>
        <v>99.484375</v>
        <stp/>
        <stp>StudyData</stp>
        <stp>CUS10</stp>
        <stp>FG</stp>
        <stp/>
        <stp>Low</stp>
        <stp>5</stp>
        <stp>-58</stp>
        <stp/>
        <stp/>
        <stp/>
        <stp/>
        <stp>T</stp>
        <tr r="BO64" s="1"/>
        <tr r="CN64" s="1"/>
      </tp>
      <tp>
        <v>99.453125</v>
        <stp/>
        <stp>StudyData</stp>
        <stp>CUS10</stp>
        <stp>FG</stp>
        <stp/>
        <stp>Low</stp>
        <stp>5</stp>
        <stp>-48</stp>
        <stp/>
        <stp/>
        <stp/>
        <stp/>
        <stp>T</stp>
        <tr r="CN54" s="1"/>
        <tr r="BO54" s="1"/>
      </tp>
      <tp>
        <v>99.640625</v>
        <stp/>
        <stp>StudyData</stp>
        <stp>CUS10</stp>
        <stp>FG</stp>
        <stp/>
        <stp>Low</stp>
        <stp>5</stp>
        <stp>-18</stp>
        <stp/>
        <stp/>
        <stp/>
        <stp/>
        <stp>T</stp>
        <tr r="BO24" s="1"/>
        <tr r="CN24" s="1"/>
      </tp>
      <tp>
        <v>99.0625</v>
        <stp/>
        <stp>StudyData</stp>
        <stp>CUS10</stp>
        <stp>FG</stp>
        <stp/>
        <stp>Low</stp>
        <stp>5</stp>
        <stp>-38</stp>
        <stp/>
        <stp/>
        <stp/>
        <stp/>
        <stp>T</stp>
        <tr r="CN44" s="1"/>
        <tr r="BO44" s="1"/>
      </tp>
      <tp>
        <v>99.46875</v>
        <stp/>
        <stp>StudyData</stp>
        <stp>CUS10</stp>
        <stp>FG</stp>
        <stp/>
        <stp>Low</stp>
        <stp>5</stp>
        <stp>-28</stp>
        <stp/>
        <stp/>
        <stp/>
        <stp/>
        <stp>T</stp>
        <tr r="BO34" s="1"/>
        <tr r="CN34" s="1"/>
      </tp>
      <tp>
        <v>99154</v>
        <stp/>
        <stp>StudyData</stp>
        <stp>CUS10</stp>
        <stp>FG</stp>
        <stp/>
        <stp>Low</stp>
        <stp>5</stp>
        <stp>-58</stp>
        <stp/>
        <stp/>
        <stp/>
        <stp/>
        <stp>D</stp>
        <tr r="BO64" s="1"/>
        <tr r="CN64" s="1"/>
      </tp>
      <tp>
        <v>99144</v>
        <stp/>
        <stp>StudyData</stp>
        <stp>CUS10</stp>
        <stp>FG</stp>
        <stp/>
        <stp>Low</stp>
        <stp>5</stp>
        <stp>-48</stp>
        <stp/>
        <stp/>
        <stp/>
        <stp/>
        <stp>D</stp>
        <tr r="CN54" s="1"/>
        <tr r="BO54" s="1"/>
      </tp>
      <tp>
        <v>99204</v>
        <stp/>
        <stp>StudyData</stp>
        <stp>CUS10</stp>
        <stp>FG</stp>
        <stp/>
        <stp>Low</stp>
        <stp>5</stp>
        <stp>-18</stp>
        <stp/>
        <stp/>
        <stp/>
        <stp/>
        <stp>D</stp>
        <tr r="BO24" s="1"/>
        <tr r="CN24" s="1"/>
      </tp>
      <tp>
        <v>99020</v>
        <stp/>
        <stp>StudyData</stp>
        <stp>CUS10</stp>
        <stp>FG</stp>
        <stp/>
        <stp>Low</stp>
        <stp>5</stp>
        <stp>-38</stp>
        <stp/>
        <stp/>
        <stp/>
        <stp/>
        <stp>D</stp>
        <tr r="CN44" s="1"/>
        <tr r="BO44" s="1"/>
      </tp>
      <tp>
        <v>99150</v>
        <stp/>
        <stp>StudyData</stp>
        <stp>CUS10</stp>
        <stp>FG</stp>
        <stp/>
        <stp>Low</stp>
        <stp>5</stp>
        <stp>-28</stp>
        <stp/>
        <stp/>
        <stp/>
        <stp/>
        <stp>D</stp>
        <tr r="BO34" s="1"/>
        <tr r="CN34" s="1"/>
      </tp>
      <tp>
        <v>99.671875</v>
        <stp/>
        <stp>StudyData</stp>
        <stp>SUBMINUTE((CUS10),1,FillGap)</stp>
        <stp>Bar</stp>
        <stp/>
        <stp>Close</stp>
        <stp>5</stp>
        <stp>0</stp>
        <stp/>
        <stp/>
        <stp/>
        <stp/>
        <stp>T</stp>
        <tr r="BZ6" s="1"/>
        <tr r="BZ6" s="1"/>
        <tr r="C6" s="1"/>
        <tr r="C6" s="1"/>
      </tp>
      <tp>
        <v>99214</v>
        <stp/>
        <stp>StudyData</stp>
        <stp>CUS10</stp>
        <stp>FG</stp>
        <stp/>
        <stp>Close</stp>
        <stp>1</stp>
        <stp>-6</stp>
        <stp/>
        <stp/>
        <stp/>
        <stp/>
        <stp>D</stp>
        <tr r="CJ12" s="1"/>
      </tp>
      <tp>
        <v>99.671875</v>
        <stp/>
        <stp>StudyData</stp>
        <stp>CUS10</stp>
        <stp>FG</stp>
        <stp/>
        <stp>Close</stp>
        <stp>1</stp>
        <stp>-6</stp>
        <stp/>
        <stp/>
        <stp/>
        <stp/>
        <stp>T</stp>
        <tr r="AO12" s="1"/>
        <tr r="AO12" s="1"/>
        <tr r="CJ12" s="1"/>
      </tp>
      <tp>
        <v>99180</v>
        <stp/>
        <stp>StudyData</stp>
        <stp>CUS10</stp>
        <stp>FG</stp>
        <stp/>
        <stp>Close</stp>
        <stp>5</stp>
        <stp>-6</stp>
        <stp/>
        <stp/>
        <stp/>
        <stp/>
        <stp>D</stp>
        <tr r="CO12" s="1"/>
      </tp>
      <tp>
        <v>99.5625</v>
        <stp/>
        <stp>StudyData</stp>
        <stp>CUS10</stp>
        <stp>FG</stp>
        <stp/>
        <stp>Close</stp>
        <stp>5</stp>
        <stp>-6</stp>
        <stp/>
        <stp/>
        <stp/>
        <stp/>
        <stp>T</stp>
        <tr r="CO12" s="1"/>
        <tr r="BP12" s="1"/>
        <tr r="BP12" s="1"/>
      </tp>
      <tp>
        <v>0</v>
        <stp/>
        <stp>StudyData</stp>
        <stp>BAVolCr.BidVol^(SUBMINUTE((CUS10),1,FillGap),5,0)</stp>
        <stp>Bar</stp>
        <stp/>
        <stp>Open</stp>
        <stp>5</stp>
        <stp>-15</stp>
        <stp/>
        <stp/>
        <stp/>
        <stp/>
        <stp>D</stp>
        <tr r="G21" s="1"/>
      </tp>
      <tp>
        <v>0</v>
        <stp/>
        <stp>StudyData</stp>
        <stp>BAVolCr.BidVol^(SUBMINUTE((CUS10),1,FillGap),5,0)</stp>
        <stp>Bar</stp>
        <stp/>
        <stp>Open</stp>
        <stp>5</stp>
        <stp>-35</stp>
        <stp/>
        <stp/>
        <stp/>
        <stp/>
        <stp>D</stp>
        <tr r="G41" s="1"/>
      </tp>
      <tp>
        <v>0</v>
        <stp/>
        <stp>StudyData</stp>
        <stp>BAVolCr.BidVol^(SUBMINUTE((CUS10),1,FillGap),5,0)</stp>
        <stp>Bar</stp>
        <stp/>
        <stp>Open</stp>
        <stp>5</stp>
        <stp>-25</stp>
        <stp/>
        <stp/>
        <stp/>
        <stp/>
        <stp>D</stp>
        <tr r="G31" s="1"/>
      </tp>
      <tp>
        <v>0</v>
        <stp/>
        <stp>StudyData</stp>
        <stp>BAVolCr.BidVol^(SUBMINUTE((CUS10),1,FillGap),5,0)</stp>
        <stp>Bar</stp>
        <stp/>
        <stp>Open</stp>
        <stp>5</stp>
        <stp>-55</stp>
        <stp/>
        <stp/>
        <stp/>
        <stp/>
        <stp>D</stp>
        <tr r="G61" s="1"/>
      </tp>
      <tp>
        <v>0</v>
        <stp/>
        <stp>StudyData</stp>
        <stp>BAVolCr.BidVol^(SUBMINUTE((CUS10),1,FillGap),5,0)</stp>
        <stp>Bar</stp>
        <stp/>
        <stp>Open</stp>
        <stp>5</stp>
        <stp>-45</stp>
        <stp/>
        <stp/>
        <stp/>
        <stp/>
        <stp>D</stp>
        <tr r="G51" s="1"/>
      </tp>
      <tp>
        <v>99.4375</v>
        <stp/>
        <stp>StudyData</stp>
        <stp>CUS10</stp>
        <stp>FG</stp>
        <stp/>
        <stp>Low</stp>
        <stp>5</stp>
        <stp>-59</stp>
        <stp/>
        <stp/>
        <stp/>
        <stp/>
        <stp>T</stp>
        <tr r="BO65" s="1"/>
        <tr r="CN65" s="1"/>
      </tp>
      <tp>
        <v>99.4375</v>
        <stp/>
        <stp>StudyData</stp>
        <stp>CUS10</stp>
        <stp>FG</stp>
        <stp/>
        <stp>Low</stp>
        <stp>5</stp>
        <stp>-49</stp>
        <stp/>
        <stp/>
        <stp/>
        <stp/>
        <stp>T</stp>
        <tr r="BO55" s="1"/>
        <tr r="CN55" s="1"/>
      </tp>
      <tp>
        <v>99.609375</v>
        <stp/>
        <stp>StudyData</stp>
        <stp>CUS10</stp>
        <stp>FG</stp>
        <stp/>
        <stp>Low</stp>
        <stp>5</stp>
        <stp>-19</stp>
        <stp/>
        <stp/>
        <stp/>
        <stp/>
        <stp>T</stp>
        <tr r="BO25" s="1"/>
        <tr r="CN25" s="1"/>
      </tp>
      <tp>
        <v>99.09375</v>
        <stp/>
        <stp>StudyData</stp>
        <stp>CUS10</stp>
        <stp>FG</stp>
        <stp/>
        <stp>Low</stp>
        <stp>5</stp>
        <stp>-39</stp>
        <stp/>
        <stp/>
        <stp/>
        <stp/>
        <stp>T</stp>
        <tr r="CN45" s="1"/>
        <tr r="BO45" s="1"/>
      </tp>
      <tp>
        <v>99.46875</v>
        <stp/>
        <stp>StudyData</stp>
        <stp>CUS10</stp>
        <stp>FG</stp>
        <stp/>
        <stp>Low</stp>
        <stp>5</stp>
        <stp>-29</stp>
        <stp/>
        <stp/>
        <stp/>
        <stp/>
        <stp>T</stp>
        <tr r="CN35" s="1"/>
        <tr r="BO35" s="1"/>
      </tp>
      <tp>
        <v>99140</v>
        <stp/>
        <stp>StudyData</stp>
        <stp>CUS10</stp>
        <stp>FG</stp>
        <stp/>
        <stp>Low</stp>
        <stp>5</stp>
        <stp>-59</stp>
        <stp/>
        <stp/>
        <stp/>
        <stp/>
        <stp>D</stp>
        <tr r="BO65" s="1"/>
        <tr r="CN65" s="1"/>
      </tp>
      <tp>
        <v>99140</v>
        <stp/>
        <stp>StudyData</stp>
        <stp>CUS10</stp>
        <stp>FG</stp>
        <stp/>
        <stp>Low</stp>
        <stp>5</stp>
        <stp>-49</stp>
        <stp/>
        <stp/>
        <stp/>
        <stp/>
        <stp>D</stp>
        <tr r="BO55" s="1"/>
        <tr r="CN55" s="1"/>
      </tp>
      <tp>
        <v>99194</v>
        <stp/>
        <stp>StudyData</stp>
        <stp>CUS10</stp>
        <stp>FG</stp>
        <stp/>
        <stp>Low</stp>
        <stp>5</stp>
        <stp>-19</stp>
        <stp/>
        <stp/>
        <stp/>
        <stp/>
        <stp>D</stp>
        <tr r="BO25" s="1"/>
        <tr r="CN25" s="1"/>
      </tp>
      <tp>
        <v>99030</v>
        <stp/>
        <stp>StudyData</stp>
        <stp>CUS10</stp>
        <stp>FG</stp>
        <stp/>
        <stp>Low</stp>
        <stp>5</stp>
        <stp>-39</stp>
        <stp/>
        <stp/>
        <stp/>
        <stp/>
        <stp>D</stp>
        <tr r="CN45" s="1"/>
        <tr r="BO45" s="1"/>
      </tp>
      <tp>
        <v>99150</v>
        <stp/>
        <stp>StudyData</stp>
        <stp>CUS10</stp>
        <stp>FG</stp>
        <stp/>
        <stp>Low</stp>
        <stp>5</stp>
        <stp>-29</stp>
        <stp/>
        <stp/>
        <stp/>
        <stp/>
        <stp>D</stp>
        <tr r="CN35" s="1"/>
        <tr r="BO35" s="1"/>
      </tp>
      <tp>
        <v>99214</v>
        <stp/>
        <stp>StudyData</stp>
        <stp>CUS10</stp>
        <stp>FG</stp>
        <stp/>
        <stp>Close</stp>
        <stp>1</stp>
        <stp>-1</stp>
        <stp/>
        <stp/>
        <stp/>
        <stp/>
        <stp>D</stp>
        <tr r="CJ7" s="1"/>
      </tp>
      <tp>
        <v>99.671875</v>
        <stp/>
        <stp>StudyData</stp>
        <stp>CUS10</stp>
        <stp>FG</stp>
        <stp/>
        <stp>Close</stp>
        <stp>1</stp>
        <stp>-1</stp>
        <stp/>
        <stp/>
        <stp/>
        <stp/>
        <stp>T</stp>
        <tr r="AO7" s="1"/>
        <tr r="AO7" s="1"/>
        <tr r="CJ7" s="1"/>
      </tp>
      <tp>
        <v>99210</v>
        <stp/>
        <stp>StudyData</stp>
        <stp>CUS10</stp>
        <stp>FG</stp>
        <stp/>
        <stp>Close</stp>
        <stp>5</stp>
        <stp>-1</stp>
        <stp/>
        <stp/>
        <stp/>
        <stp/>
        <stp>D</stp>
        <tr r="CO7" s="1"/>
      </tp>
      <tp>
        <v>99.65625</v>
        <stp/>
        <stp>StudyData</stp>
        <stp>CUS10</stp>
        <stp>FG</stp>
        <stp/>
        <stp>Close</stp>
        <stp>5</stp>
        <stp>-1</stp>
        <stp/>
        <stp/>
        <stp/>
        <stp/>
        <stp>T</stp>
        <tr r="CO7" s="1"/>
        <tr r="BP7" s="1"/>
        <tr r="BP7" s="1"/>
      </tp>
      <tp>
        <v>0</v>
        <stp/>
        <stp>StudyData</stp>
        <stp>BAVolCr.BidVol^(SUBMINUTE((CUS10),1,FillGap),5,0)</stp>
        <stp>Bar</stp>
        <stp/>
        <stp>Open</stp>
        <stp>5</stp>
        <stp>-12</stp>
        <stp/>
        <stp/>
        <stp/>
        <stp/>
        <stp>D</stp>
        <tr r="G18" s="1"/>
      </tp>
      <tp>
        <v>0</v>
        <stp/>
        <stp>StudyData</stp>
        <stp>BAVolCr.BidVol^(SUBMINUTE((CUS10),1,FillGap),5,0)</stp>
        <stp>Bar</stp>
        <stp/>
        <stp>Open</stp>
        <stp>5</stp>
        <stp>-32</stp>
        <stp/>
        <stp/>
        <stp/>
        <stp/>
        <stp>D</stp>
        <tr r="G38" s="1"/>
      </tp>
      <tp>
        <v>0</v>
        <stp/>
        <stp>StudyData</stp>
        <stp>BAVolCr.BidVol^(SUBMINUTE((CUS10),1,FillGap),5,0)</stp>
        <stp>Bar</stp>
        <stp/>
        <stp>Open</stp>
        <stp>5</stp>
        <stp>-22</stp>
        <stp/>
        <stp/>
        <stp/>
        <stp/>
        <stp>D</stp>
        <tr r="G28" s="1"/>
      </tp>
      <tp>
        <v>0</v>
        <stp/>
        <stp>StudyData</stp>
        <stp>BAVolCr.BidVol^(SUBMINUTE((CUS10),1,FillGap),5,0)</stp>
        <stp>Bar</stp>
        <stp/>
        <stp>Open</stp>
        <stp>5</stp>
        <stp>-52</stp>
        <stp/>
        <stp/>
        <stp/>
        <stp/>
        <stp>D</stp>
        <tr r="G58" s="1"/>
      </tp>
      <tp>
        <v>0</v>
        <stp/>
        <stp>StudyData</stp>
        <stp>BAVolCr.BidVol^(SUBMINUTE((CUS10),1,FillGap),5,0)</stp>
        <stp>Bar</stp>
        <stp/>
        <stp>Open</stp>
        <stp>5</stp>
        <stp>-42</stp>
        <stp/>
        <stp/>
        <stp/>
        <stp/>
        <stp>D</stp>
        <tr r="G48" s="1"/>
      </tp>
      <tp>
        <v>0</v>
        <stp/>
        <stp>StudyData</stp>
        <stp>BAVolCr.BidVol^(SUBMINUTE((CUS10),1,FillGap),5,0)</stp>
        <stp>Bar</stp>
        <stp/>
        <stp>Open</stp>
        <stp>5</stp>
        <stp>-13</stp>
        <stp/>
        <stp/>
        <stp/>
        <stp/>
        <stp>D</stp>
        <tr r="G19" s="1"/>
      </tp>
      <tp>
        <v>0</v>
        <stp/>
        <stp>StudyData</stp>
        <stp>BAVolCr.BidVol^(SUBMINUTE((CUS10),1,FillGap),5,0)</stp>
        <stp>Bar</stp>
        <stp/>
        <stp>Open</stp>
        <stp>5</stp>
        <stp>-33</stp>
        <stp/>
        <stp/>
        <stp/>
        <stp/>
        <stp>D</stp>
        <tr r="G39" s="1"/>
      </tp>
      <tp>
        <v>0</v>
        <stp/>
        <stp>StudyData</stp>
        <stp>BAVolCr.BidVol^(SUBMINUTE((CUS10),1,FillGap),5,0)</stp>
        <stp>Bar</stp>
        <stp/>
        <stp>Open</stp>
        <stp>5</stp>
        <stp>-23</stp>
        <stp/>
        <stp/>
        <stp/>
        <stp/>
        <stp>D</stp>
        <tr r="G29" s="1"/>
      </tp>
      <tp>
        <v>0</v>
        <stp/>
        <stp>StudyData</stp>
        <stp>BAVolCr.BidVol^(SUBMINUTE((CUS10),1,FillGap),5,0)</stp>
        <stp>Bar</stp>
        <stp/>
        <stp>Open</stp>
        <stp>5</stp>
        <stp>-53</stp>
        <stp/>
        <stp/>
        <stp/>
        <stp/>
        <stp>D</stp>
        <tr r="G59" s="1"/>
      </tp>
      <tp>
        <v>0</v>
        <stp/>
        <stp>StudyData</stp>
        <stp>BAVolCr.BidVol^(SUBMINUTE((CUS10),1,FillGap),5,0)</stp>
        <stp>Bar</stp>
        <stp/>
        <stp>Open</stp>
        <stp>5</stp>
        <stp>-43</stp>
        <stp/>
        <stp/>
        <stp/>
        <stp/>
        <stp>D</stp>
        <tr r="G49" s="1"/>
      </tp>
      <tp>
        <v>99210</v>
        <stp/>
        <stp>StudyData</stp>
        <stp>CUS10</stp>
        <stp>FG</stp>
        <stp/>
        <stp>Close</stp>
        <stp>1</stp>
        <stp>-3</stp>
        <stp/>
        <stp/>
        <stp/>
        <stp/>
        <stp>D</stp>
        <tr r="CJ9" s="1"/>
      </tp>
      <tp>
        <v>99.65625</v>
        <stp/>
        <stp>StudyData</stp>
        <stp>CUS10</stp>
        <stp>FG</stp>
        <stp/>
        <stp>Close</stp>
        <stp>1</stp>
        <stp>-3</stp>
        <stp/>
        <stp/>
        <stp/>
        <stp/>
        <stp>T</stp>
        <tr r="AO9" s="1"/>
        <tr r="AO9" s="1"/>
        <tr r="CJ9" s="1"/>
      </tp>
      <tp>
        <v>99204</v>
        <stp/>
        <stp>StudyData</stp>
        <stp>CUS10</stp>
        <stp>FG</stp>
        <stp/>
        <stp>Close</stp>
        <stp>5</stp>
        <stp>-3</stp>
        <stp/>
        <stp/>
        <stp/>
        <stp/>
        <stp>D</stp>
        <tr r="CO9" s="1"/>
      </tp>
      <tp>
        <v>99.640625</v>
        <stp/>
        <stp>StudyData</stp>
        <stp>CUS10</stp>
        <stp>FG</stp>
        <stp/>
        <stp>Close</stp>
        <stp>5</stp>
        <stp>-3</stp>
        <stp/>
        <stp/>
        <stp/>
        <stp/>
        <stp>T</stp>
        <tr r="CO9" s="1"/>
        <tr r="BP9" s="1"/>
        <tr r="BP9" s="1"/>
      </tp>
      <tp>
        <v>0</v>
        <stp/>
        <stp>StudyData</stp>
        <stp>BAVolCr.BidVol^(SUBMINUTE((CUS10),1,FillGap),5,0)</stp>
        <stp>Bar</stp>
        <stp/>
        <stp>Open</stp>
        <stp>5</stp>
        <stp>-10</stp>
        <stp/>
        <stp/>
        <stp/>
        <stp/>
        <stp>D</stp>
        <tr r="G16" s="1"/>
      </tp>
      <tp>
        <v>0</v>
        <stp/>
        <stp>StudyData</stp>
        <stp>BAVolCr.BidVol^(SUBMINUTE((CUS10),1,FillGap),5,0)</stp>
        <stp>Bar</stp>
        <stp/>
        <stp>Open</stp>
        <stp>5</stp>
        <stp>-30</stp>
        <stp/>
        <stp/>
        <stp/>
        <stp/>
        <stp>D</stp>
        <tr r="G36" s="1"/>
      </tp>
      <tp>
        <v>0</v>
        <stp/>
        <stp>StudyData</stp>
        <stp>BAVolCr.BidVol^(SUBMINUTE((CUS10),1,FillGap),5,0)</stp>
        <stp>Bar</stp>
        <stp/>
        <stp>Open</stp>
        <stp>5</stp>
        <stp>-20</stp>
        <stp/>
        <stp/>
        <stp/>
        <stp/>
        <stp>D</stp>
        <tr r="G26" s="1"/>
      </tp>
      <tp>
        <v>0</v>
        <stp/>
        <stp>StudyData</stp>
        <stp>BAVolCr.BidVol^(SUBMINUTE((CUS10),1,FillGap),5,0)</stp>
        <stp>Bar</stp>
        <stp/>
        <stp>Open</stp>
        <stp>5</stp>
        <stp>-50</stp>
        <stp/>
        <stp/>
        <stp/>
        <stp/>
        <stp>D</stp>
        <tr r="G56" s="1"/>
      </tp>
      <tp>
        <v>0</v>
        <stp/>
        <stp>StudyData</stp>
        <stp>BAVolCr.BidVol^(SUBMINUTE((CUS10),1,FillGap),5,0)</stp>
        <stp>Bar</stp>
        <stp/>
        <stp>Open</stp>
        <stp>5</stp>
        <stp>-40</stp>
        <stp/>
        <stp/>
        <stp/>
        <stp/>
        <stp>D</stp>
        <tr r="G46" s="1"/>
      </tp>
      <tp>
        <v>0</v>
        <stp/>
        <stp>StudyData</stp>
        <stp>BAVolCr.BidVol^(SUBMINUTE((CUS10),1,FillGap),5,0)</stp>
        <stp>Bar</stp>
        <stp/>
        <stp>Open</stp>
        <stp>5</stp>
        <stp>-60</stp>
        <stp/>
        <stp/>
        <stp/>
        <stp/>
        <stp>D</stp>
        <tr r="G66" s="1"/>
      </tp>
      <tp>
        <v>99.546875</v>
        <stp/>
        <stp>StudyData</stp>
        <stp>CUS10</stp>
        <stp>FG</stp>
        <stp/>
        <stp>Low</stp>
        <stp>1</stp>
        <stp>-58</stp>
        <stp/>
        <stp/>
        <stp/>
        <stp/>
        <stp>T</stp>
        <tr r="AN64" s="1"/>
        <tr r="CI64" s="1"/>
      </tp>
      <tp>
        <v>99.46875</v>
        <stp/>
        <stp>StudyData</stp>
        <stp>CUS10</stp>
        <stp>FG</stp>
        <stp/>
        <stp>Low</stp>
        <stp>1</stp>
        <stp>-48</stp>
        <stp/>
        <stp/>
        <stp/>
        <stp/>
        <stp>T</stp>
        <tr r="AN54" s="1"/>
        <tr r="CI54" s="1"/>
      </tp>
      <tp>
        <v>99.546875</v>
        <stp/>
        <stp>StudyData</stp>
        <stp>CUS10</stp>
        <stp>FG</stp>
        <stp/>
        <stp>Low</stp>
        <stp>1</stp>
        <stp>-18</stp>
        <stp/>
        <stp/>
        <stp/>
        <stp/>
        <stp>T</stp>
        <tr r="AN24" s="1"/>
        <tr r="CI24" s="1"/>
      </tp>
      <tp>
        <v>99.484375</v>
        <stp/>
        <stp>StudyData</stp>
        <stp>CUS10</stp>
        <stp>FG</stp>
        <stp/>
        <stp>Low</stp>
        <stp>1</stp>
        <stp>-38</stp>
        <stp/>
        <stp/>
        <stp/>
        <stp/>
        <stp>T</stp>
        <tr r="AN44" s="1"/>
        <tr r="CI44" s="1"/>
      </tp>
      <tp>
        <v>99.546875</v>
        <stp/>
        <stp>StudyData</stp>
        <stp>CUS10</stp>
        <stp>FG</stp>
        <stp/>
        <stp>Low</stp>
        <stp>1</stp>
        <stp>-28</stp>
        <stp/>
        <stp/>
        <stp/>
        <stp/>
        <stp>T</stp>
        <tr r="AN34" s="1"/>
        <tr r="CI34" s="1"/>
      </tp>
      <tp>
        <v>99174</v>
        <stp/>
        <stp>StudyData</stp>
        <stp>CUS10</stp>
        <stp>FG</stp>
        <stp/>
        <stp>Low</stp>
        <stp>1</stp>
        <stp>-58</stp>
        <stp/>
        <stp/>
        <stp/>
        <stp/>
        <stp>D</stp>
        <tr r="AN64" s="1"/>
        <tr r="CI64" s="1"/>
      </tp>
      <tp>
        <v>99150</v>
        <stp/>
        <stp>StudyData</stp>
        <stp>CUS10</stp>
        <stp>FG</stp>
        <stp/>
        <stp>Low</stp>
        <stp>1</stp>
        <stp>-48</stp>
        <stp/>
        <stp/>
        <stp/>
        <stp/>
        <stp>D</stp>
        <tr r="AN54" s="1"/>
        <tr r="CI54" s="1"/>
      </tp>
      <tp>
        <v>99174</v>
        <stp/>
        <stp>StudyData</stp>
        <stp>CUS10</stp>
        <stp>FG</stp>
        <stp/>
        <stp>Low</stp>
        <stp>1</stp>
        <stp>-18</stp>
        <stp/>
        <stp/>
        <stp/>
        <stp/>
        <stp>D</stp>
        <tr r="AN24" s="1"/>
        <tr r="CI24" s="1"/>
      </tp>
      <tp>
        <v>99154</v>
        <stp/>
        <stp>StudyData</stp>
        <stp>CUS10</stp>
        <stp>FG</stp>
        <stp/>
        <stp>Low</stp>
        <stp>1</stp>
        <stp>-38</stp>
        <stp/>
        <stp/>
        <stp/>
        <stp/>
        <stp>D</stp>
        <tr r="AN44" s="1"/>
        <tr r="CI44" s="1"/>
      </tp>
      <tp>
        <v>99174</v>
        <stp/>
        <stp>StudyData</stp>
        <stp>CUS10</stp>
        <stp>FG</stp>
        <stp/>
        <stp>Low</stp>
        <stp>1</stp>
        <stp>-28</stp>
        <stp/>
        <stp/>
        <stp/>
        <stp/>
        <stp>D</stp>
        <tr r="AN34" s="1"/>
        <tr r="CI34" s="1"/>
      </tp>
      <tp>
        <v>99.671875</v>
        <stp/>
        <stp>StudyData</stp>
        <stp>SUBMINUTE((CUS10),5,FillGap)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99210</v>
        <stp/>
        <stp>StudyData</stp>
        <stp>CUS10</stp>
        <stp>FG</stp>
        <stp/>
        <stp>Close</stp>
        <stp>1</stp>
        <stp>-2</stp>
        <stp/>
        <stp/>
        <stp/>
        <stp/>
        <stp>D</stp>
        <tr r="CJ8" s="1"/>
      </tp>
      <tp>
        <v>99.65625</v>
        <stp/>
        <stp>StudyData</stp>
        <stp>CUS10</stp>
        <stp>FG</stp>
        <stp/>
        <stp>Close</stp>
        <stp>1</stp>
        <stp>-2</stp>
        <stp/>
        <stp/>
        <stp/>
        <stp/>
        <stp>T</stp>
        <tr r="AO8" s="1"/>
        <tr r="AO8" s="1"/>
        <tr r="CJ8" s="1"/>
      </tp>
      <tp>
        <v>99214</v>
        <stp/>
        <stp>StudyData</stp>
        <stp>CUS10</stp>
        <stp>FG</stp>
        <stp/>
        <stp>Close</stp>
        <stp>5</stp>
        <stp>-2</stp>
        <stp/>
        <stp/>
        <stp/>
        <stp/>
        <stp>D</stp>
        <tr r="CO8" s="1"/>
      </tp>
      <tp>
        <v>99.671875</v>
        <stp/>
        <stp>StudyData</stp>
        <stp>CUS10</stp>
        <stp>FG</stp>
        <stp/>
        <stp>Close</stp>
        <stp>5</stp>
        <stp>-2</stp>
        <stp/>
        <stp/>
        <stp/>
        <stp/>
        <stp>T</stp>
        <tr r="BP8" s="1"/>
        <tr r="BP8" s="1"/>
        <tr r="CO8" s="1"/>
      </tp>
      <tp>
        <v>0</v>
        <stp/>
        <stp>StudyData</stp>
        <stp>BAVolCr.BidVol^(SUBMINUTE((CUS10),1,FillGap),5,0)</stp>
        <stp>Bar</stp>
        <stp/>
        <stp>Open</stp>
        <stp>5</stp>
        <stp>-11</stp>
        <stp/>
        <stp/>
        <stp/>
        <stp/>
        <stp>D</stp>
        <tr r="G17" s="1"/>
      </tp>
      <tp>
        <v>0</v>
        <stp/>
        <stp>StudyData</stp>
        <stp>BAVolCr.BidVol^(SUBMINUTE((CUS10),1,FillGap),5,0)</stp>
        <stp>Bar</stp>
        <stp/>
        <stp>Open</stp>
        <stp>5</stp>
        <stp>-31</stp>
        <stp/>
        <stp/>
        <stp/>
        <stp/>
        <stp>D</stp>
        <tr r="G37" s="1"/>
      </tp>
      <tp>
        <v>0</v>
        <stp/>
        <stp>StudyData</stp>
        <stp>BAVolCr.BidVol^(SUBMINUTE((CUS10),1,FillGap),5,0)</stp>
        <stp>Bar</stp>
        <stp/>
        <stp>Open</stp>
        <stp>5</stp>
        <stp>-21</stp>
        <stp/>
        <stp/>
        <stp/>
        <stp/>
        <stp>D</stp>
        <tr r="G27" s="1"/>
      </tp>
      <tp>
        <v>0</v>
        <stp/>
        <stp>StudyData</stp>
        <stp>BAVolCr.BidVol^(SUBMINUTE((CUS10),1,FillGap),5,0)</stp>
        <stp>Bar</stp>
        <stp/>
        <stp>Open</stp>
        <stp>5</stp>
        <stp>-51</stp>
        <stp/>
        <stp/>
        <stp/>
        <stp/>
        <stp>D</stp>
        <tr r="G57" s="1"/>
      </tp>
      <tp>
        <v>0</v>
        <stp/>
        <stp>StudyData</stp>
        <stp>BAVolCr.BidVol^(SUBMINUTE((CUS10),1,FillGap),5,0)</stp>
        <stp>Bar</stp>
        <stp/>
        <stp>Open</stp>
        <stp>5</stp>
        <stp>-41</stp>
        <stp/>
        <stp/>
        <stp/>
        <stp/>
        <stp>D</stp>
        <tr r="G47" s="1"/>
      </tp>
      <tp>
        <v>99.609375</v>
        <stp/>
        <stp>StudyData</stp>
        <stp>CUS10</stp>
        <stp>FG</stp>
        <stp/>
        <stp>Low</stp>
        <stp>1</stp>
        <stp>-59</stp>
        <stp/>
        <stp/>
        <stp/>
        <stp/>
        <stp>T</stp>
        <tr r="AN65" s="1"/>
        <tr r="CI65" s="1"/>
      </tp>
      <tp>
        <v>99.453125</v>
        <stp/>
        <stp>StudyData</stp>
        <stp>CUS10</stp>
        <stp>FG</stp>
        <stp/>
        <stp>Low</stp>
        <stp>1</stp>
        <stp>-49</stp>
        <stp/>
        <stp/>
        <stp/>
        <stp/>
        <stp>T</stp>
        <tr r="AN55" s="1"/>
        <tr r="CI55" s="1"/>
      </tp>
      <tp>
        <v>99.5625</v>
        <stp/>
        <stp>StudyData</stp>
        <stp>CUS10</stp>
        <stp>FG</stp>
        <stp/>
        <stp>Low</stp>
        <stp>1</stp>
        <stp>-19</stp>
        <stp/>
        <stp/>
        <stp/>
        <stp/>
        <stp>T</stp>
        <tr r="AN25" s="1"/>
        <tr r="CI25" s="1"/>
      </tp>
      <tp>
        <v>99.5</v>
        <stp/>
        <stp>StudyData</stp>
        <stp>CUS10</stp>
        <stp>FG</stp>
        <stp/>
        <stp>Low</stp>
        <stp>1</stp>
        <stp>-39</stp>
        <stp/>
        <stp/>
        <stp/>
        <stp/>
        <stp>T</stp>
        <tr r="AN45" s="1"/>
        <tr r="CI45" s="1"/>
      </tp>
      <tp>
        <v>99.53125</v>
        <stp/>
        <stp>StudyData</stp>
        <stp>CUS10</stp>
        <stp>FG</stp>
        <stp/>
        <stp>Low</stp>
        <stp>1</stp>
        <stp>-29</stp>
        <stp/>
        <stp/>
        <stp/>
        <stp/>
        <stp>T</stp>
        <tr r="AN35" s="1"/>
        <tr r="CI35" s="1"/>
      </tp>
      <tp>
        <v>99194</v>
        <stp/>
        <stp>StudyData</stp>
        <stp>CUS10</stp>
        <stp>FG</stp>
        <stp/>
        <stp>Low</stp>
        <stp>1</stp>
        <stp>-59</stp>
        <stp/>
        <stp/>
        <stp/>
        <stp/>
        <stp>D</stp>
        <tr r="AN65" s="1"/>
        <tr r="CI65" s="1"/>
      </tp>
      <tp>
        <v>99144</v>
        <stp/>
        <stp>StudyData</stp>
        <stp>CUS10</stp>
        <stp>FG</stp>
        <stp/>
        <stp>Low</stp>
        <stp>1</stp>
        <stp>-49</stp>
        <stp/>
        <stp/>
        <stp/>
        <stp/>
        <stp>D</stp>
        <tr r="AN55" s="1"/>
        <tr r="CI55" s="1"/>
      </tp>
      <tp>
        <v>99180</v>
        <stp/>
        <stp>StudyData</stp>
        <stp>CUS10</stp>
        <stp>FG</stp>
        <stp/>
        <stp>Low</stp>
        <stp>1</stp>
        <stp>-19</stp>
        <stp/>
        <stp/>
        <stp/>
        <stp/>
        <stp>D</stp>
        <tr r="AN25" s="1"/>
        <tr r="CI25" s="1"/>
      </tp>
      <tp>
        <v>99160</v>
        <stp/>
        <stp>StudyData</stp>
        <stp>CUS10</stp>
        <stp>FG</stp>
        <stp/>
        <stp>Low</stp>
        <stp>1</stp>
        <stp>-39</stp>
        <stp/>
        <stp/>
        <stp/>
        <stp/>
        <stp>D</stp>
        <tr r="AN45" s="1"/>
        <tr r="CI45" s="1"/>
      </tp>
      <tp>
        <v>99170</v>
        <stp/>
        <stp>StudyData</stp>
        <stp>CUS10</stp>
        <stp>FG</stp>
        <stp/>
        <stp>Low</stp>
        <stp>1</stp>
        <stp>-29</stp>
        <stp/>
        <stp/>
        <stp/>
        <stp/>
        <stp>D</stp>
        <tr r="AN35" s="1"/>
        <tr r="CI35" s="1"/>
      </tp>
      <tp>
        <v>99210</v>
        <stp/>
        <stp>StudyData</stp>
        <stp>CUS10</stp>
        <stp>FG</stp>
        <stp/>
        <stp>Open</stp>
        <stp>1</stp>
        <stp>-5</stp>
        <stp/>
        <stp/>
        <stp/>
        <stp/>
        <stp>D</stp>
        <tr r="AL11" s="1"/>
        <tr r="CG11" s="1"/>
      </tp>
      <tp>
        <v>99.65625</v>
        <stp/>
        <stp>StudyData</stp>
        <stp>CUS10</stp>
        <stp>FG</stp>
        <stp/>
        <stp>Open</stp>
        <stp>1</stp>
        <stp>-5</stp>
        <stp/>
        <stp/>
        <stp/>
        <stp/>
        <stp>T</stp>
        <tr r="AL11" s="1"/>
        <tr r="CG11" s="1"/>
      </tp>
      <tp>
        <v>99184</v>
        <stp/>
        <stp>StudyData</stp>
        <stp>CUS10</stp>
        <stp>FG</stp>
        <stp/>
        <stp>Open</stp>
        <stp>5</stp>
        <stp>-5</stp>
        <stp/>
        <stp/>
        <stp/>
        <stp/>
        <stp>D</stp>
        <tr r="BM11" s="1"/>
        <tr r="CL11" s="1"/>
      </tp>
      <tp>
        <v>99.578125</v>
        <stp/>
        <stp>StudyData</stp>
        <stp>CUS10</stp>
        <stp>FG</stp>
        <stp/>
        <stp>Open</stp>
        <stp>5</stp>
        <stp>-5</stp>
        <stp/>
        <stp/>
        <stp/>
        <stp/>
        <stp>T</stp>
        <tr r="BM11" s="1"/>
        <tr r="CL11" s="1"/>
      </tp>
      <tp>
        <v>0</v>
        <stp/>
        <stp>StudyData</stp>
        <stp>BAVolCr.AskVol^(SUBMINUTE((CUS10),1,Regular),5,0)</stp>
        <stp>Bar</stp>
        <stp/>
        <stp>Open</stp>
        <stp>5</stp>
        <stp>-12</stp>
        <stp/>
        <stp/>
        <stp/>
        <stp/>
        <stp>D</stp>
        <tr r="H18" s="1"/>
      </tp>
      <tp>
        <v>0</v>
        <stp/>
        <stp>StudyData</stp>
        <stp>BAVolCr.AskVol^(SUBMINUTE((CUS10),1,Regular),5,0)</stp>
        <stp>Bar</stp>
        <stp/>
        <stp>Open</stp>
        <stp>5</stp>
        <stp>-22</stp>
        <stp/>
        <stp/>
        <stp/>
        <stp/>
        <stp>D</stp>
        <tr r="H28" s="1"/>
      </tp>
      <tp>
        <v>0</v>
        <stp/>
        <stp>StudyData</stp>
        <stp>BAVolCr.AskVol^(SUBMINUTE((CUS10),1,Regular),5,0)</stp>
        <stp>Bar</stp>
        <stp/>
        <stp>Open</stp>
        <stp>5</stp>
        <stp>-32</stp>
        <stp/>
        <stp/>
        <stp/>
        <stp/>
        <stp>D</stp>
        <tr r="H38" s="1"/>
      </tp>
      <tp>
        <v>5000</v>
        <stp/>
        <stp>StudyData</stp>
        <stp>BAVolCr.AskVol^(SUBMINUTE((CUS10),1,Regular),5,0)</stp>
        <stp>Bar</stp>
        <stp/>
        <stp>Open</stp>
        <stp>5</stp>
        <stp>-42</stp>
        <stp/>
        <stp/>
        <stp/>
        <stp/>
        <stp>D</stp>
        <tr r="H48" s="1"/>
      </tp>
      <tp>
        <v>1000</v>
        <stp/>
        <stp>StudyData</stp>
        <stp>BAVolCr.AskVol^(SUBMINUTE((CUS10),1,Regular),5,0)</stp>
        <stp>Bar</stp>
        <stp/>
        <stp>Open</stp>
        <stp>5</stp>
        <stp>-52</stp>
        <stp/>
        <stp/>
        <stp/>
        <stp/>
        <stp>D</stp>
        <tr r="H58" s="1"/>
      </tp>
      <tp>
        <v>2000</v>
        <stp/>
        <stp>StudyData</stp>
        <stp>BAVolCr.AskVol^(SUBMINUTE((CUS10),5,Regular),5,0)</stp>
        <stp>Bar</stp>
        <stp/>
        <stp>Open</stp>
        <stp>5</stp>
        <stp>-12</stp>
        <stp/>
        <stp/>
        <stp/>
        <stp/>
        <stp>D</stp>
        <tr r="AH18" s="1"/>
      </tp>
      <tp>
        <v>0</v>
        <stp/>
        <stp>StudyData</stp>
        <stp>BAVolCr.AskVol^(SUBMINUTE((CUS10),5,Regular),5,0)</stp>
        <stp>Bar</stp>
        <stp/>
        <stp>Open</stp>
        <stp>5</stp>
        <stp>-22</stp>
        <stp/>
        <stp/>
        <stp/>
        <stp/>
        <stp>D</stp>
        <tr r="AH28" s="1"/>
      </tp>
      <tp>
        <v>7000</v>
        <stp/>
        <stp>StudyData</stp>
        <stp>BAVolCr.AskVol^(SUBMINUTE((CUS10),5,Regular),5,0)</stp>
        <stp>Bar</stp>
        <stp/>
        <stp>Open</stp>
        <stp>5</stp>
        <stp>-32</stp>
        <stp/>
        <stp/>
        <stp/>
        <stp/>
        <stp>D</stp>
        <tr r="AH38" s="1"/>
      </tp>
      <tp>
        <v>0</v>
        <stp/>
        <stp>StudyData</stp>
        <stp>BAVolCr.AskVol^(SUBMINUTE((CUS10),5,Regular),5,0)</stp>
        <stp>Bar</stp>
        <stp/>
        <stp>Open</stp>
        <stp>5</stp>
        <stp>-42</stp>
        <stp/>
        <stp/>
        <stp/>
        <stp/>
        <stp>D</stp>
        <tr r="AH48" s="1"/>
      </tp>
      <tp>
        <v>46000</v>
        <stp/>
        <stp>StudyData</stp>
        <stp>BAVolCr.AskVol^(SUBMINUTE((CUS10),5,Regular),5,0)</stp>
        <stp>Bar</stp>
        <stp/>
        <stp>Open</stp>
        <stp>5</stp>
        <stp>-52</stp>
        <stp/>
        <stp/>
        <stp/>
        <stp/>
        <stp>D</stp>
        <tr r="AH58" s="1"/>
      </tp>
      <tp>
        <v>0</v>
        <stp/>
        <stp>StudyData</stp>
        <stp>BAVolCr.BidVol^(SUBMINUTE((CUS10),5,Regular),5,0)</stp>
        <stp>Bar</stp>
        <stp/>
        <stp>Open</stp>
        <stp>5</stp>
        <stp>-21</stp>
        <stp/>
        <stp/>
        <stp/>
        <stp/>
        <stp>D</stp>
        <tr r="AG27" s="1"/>
      </tp>
      <tp>
        <v>12000</v>
        <stp/>
        <stp>StudyData</stp>
        <stp>BAVolCr.BidVol^(SUBMINUTE((CUS10),5,Regular),5,0)</stp>
        <stp>Bar</stp>
        <stp/>
        <stp>Open</stp>
        <stp>5</stp>
        <stp>-31</stp>
        <stp/>
        <stp/>
        <stp/>
        <stp/>
        <stp>D</stp>
        <tr r="AG37" s="1"/>
      </tp>
      <tp>
        <v>0</v>
        <stp/>
        <stp>StudyData</stp>
        <stp>BAVolCr.BidVol^(SUBMINUTE((CUS10),5,Regular),5,0)</stp>
        <stp>Bar</stp>
        <stp/>
        <stp>Open</stp>
        <stp>5</stp>
        <stp>-41</stp>
        <stp/>
        <stp/>
        <stp/>
        <stp/>
        <stp>D</stp>
        <tr r="AG47" s="1"/>
      </tp>
      <tp>
        <v>8000</v>
        <stp/>
        <stp>StudyData</stp>
        <stp>BAVolCr.BidVol^(SUBMINUTE((CUS10),5,Regular),5,0)</stp>
        <stp>Bar</stp>
        <stp/>
        <stp>Open</stp>
        <stp>5</stp>
        <stp>-51</stp>
        <stp/>
        <stp/>
        <stp/>
        <stp/>
        <stp>D</stp>
        <tr r="AG57" s="1"/>
      </tp>
      <tp>
        <v>99214</v>
        <stp/>
        <stp>StudyData</stp>
        <stp>CUS10</stp>
        <stp>FG</stp>
        <stp/>
        <stp>High</stp>
        <stp>1</stp>
        <stp>-2</stp>
        <stp/>
        <stp/>
        <stp/>
        <stp/>
        <stp>D</stp>
        <tr r="AM8" s="1"/>
        <tr r="CH8" s="1"/>
      </tp>
      <tp>
        <v>99.671875</v>
        <stp/>
        <stp>StudyData</stp>
        <stp>CUS10</stp>
        <stp>FG</stp>
        <stp/>
        <stp>High</stp>
        <stp>1</stp>
        <stp>-2</stp>
        <stp/>
        <stp/>
        <stp/>
        <stp/>
        <stp>T</stp>
        <tr r="AM8" s="1"/>
        <tr r="CH8" s="1"/>
      </tp>
      <tp>
        <v>99224</v>
        <stp/>
        <stp>StudyData</stp>
        <stp>CUS10</stp>
        <stp>FG</stp>
        <stp/>
        <stp>High</stp>
        <stp>5</stp>
        <stp>-2</stp>
        <stp/>
        <stp/>
        <stp/>
        <stp/>
        <stp>D</stp>
        <tr r="BN8" s="1"/>
        <tr r="CM8" s="1"/>
      </tp>
      <tp>
        <v>99.703125</v>
        <stp/>
        <stp>StudyData</stp>
        <stp>CUS10</stp>
        <stp>FG</stp>
        <stp/>
        <stp>High</stp>
        <stp>5</stp>
        <stp>-2</stp>
        <stp/>
        <stp/>
        <stp/>
        <stp/>
        <stp>T</stp>
        <tr r="BN8" s="1"/>
        <tr r="CM8" s="1"/>
      </tp>
      <tp>
        <v>99.46875</v>
        <stp/>
        <stp>StudyData</stp>
        <stp>CUS10</stp>
        <stp>FG</stp>
        <stp/>
        <stp>Close</stp>
        <stp>1</stp>
        <stp>-50</stp>
        <stp/>
        <stp/>
        <stp/>
        <stp/>
        <stp>T</stp>
        <tr r="AO56" s="1"/>
        <tr r="AO56" s="1"/>
        <tr r="CJ56" s="1"/>
      </tp>
      <tp>
        <v>99.4375</v>
        <stp/>
        <stp>StudyData</stp>
        <stp>CUS10</stp>
        <stp>FG</stp>
        <stp/>
        <stp>Close</stp>
        <stp>5</stp>
        <stp>-54</stp>
        <stp/>
        <stp/>
        <stp/>
        <stp/>
        <stp>T</stp>
        <tr r="CO60" s="1"/>
        <tr r="BP60" s="1"/>
        <tr r="BP60" s="1"/>
      </tp>
      <tp>
        <v>99.515625</v>
        <stp/>
        <stp>StudyData</stp>
        <stp>CUS10</stp>
        <stp>FG</stp>
        <stp/>
        <stp>Close</stp>
        <stp>1</stp>
        <stp>-40</stp>
        <stp/>
        <stp/>
        <stp/>
        <stp/>
        <stp>T</stp>
        <tr r="AO46" s="1"/>
        <tr r="AO46" s="1"/>
        <tr r="CJ46" s="1"/>
      </tp>
      <tp>
        <v>99.421875</v>
        <stp/>
        <stp>StudyData</stp>
        <stp>CUS10</stp>
        <stp>FG</stp>
        <stp/>
        <stp>Close</stp>
        <stp>5</stp>
        <stp>-44</stp>
        <stp/>
        <stp/>
        <stp/>
        <stp/>
        <stp>T</stp>
        <tr r="BP50" s="1"/>
        <tr r="BP50" s="1"/>
        <tr r="CO50" s="1"/>
      </tp>
      <tp>
        <v>99.625</v>
        <stp/>
        <stp>StudyData</stp>
        <stp>CUS10</stp>
        <stp>FG</stp>
        <stp/>
        <stp>Close</stp>
        <stp>1</stp>
        <stp>-60</stp>
        <stp/>
        <stp/>
        <stp/>
        <stp/>
        <stp>T</stp>
        <tr r="AO66" s="1"/>
        <tr r="AO66" s="1"/>
        <tr r="CJ66" s="1"/>
      </tp>
      <tp>
        <v>99.65625</v>
        <stp/>
        <stp>StudyData</stp>
        <stp>CUS10</stp>
        <stp>FG</stp>
        <stp/>
        <stp>Close</stp>
        <stp>1</stp>
        <stp>-10</stp>
        <stp/>
        <stp/>
        <stp/>
        <stp/>
        <stp>T</stp>
        <tr r="AO16" s="1"/>
        <tr r="AO16" s="1"/>
        <tr r="CJ16" s="1"/>
      </tp>
      <tp>
        <v>99.65625</v>
        <stp/>
        <stp>StudyData</stp>
        <stp>CUS10</stp>
        <stp>FG</stp>
        <stp/>
        <stp>Close</stp>
        <stp>5</stp>
        <stp>-14</stp>
        <stp/>
        <stp/>
        <stp/>
        <stp/>
        <stp>T</stp>
        <tr r="CO20" s="1"/>
        <tr r="BP20" s="1"/>
        <tr r="BP20" s="1"/>
      </tp>
      <tp>
        <v>99.5625</v>
        <stp/>
        <stp>StudyData</stp>
        <stp>CUS10</stp>
        <stp>FG</stp>
        <stp/>
        <stp>Close</stp>
        <stp>1</stp>
        <stp>-30</stp>
        <stp/>
        <stp/>
        <stp/>
        <stp/>
        <stp>T</stp>
        <tr r="AO36" s="1"/>
        <tr r="AO36" s="1"/>
        <tr r="CJ36" s="1"/>
      </tp>
      <tp>
        <v>99.515625</v>
        <stp/>
        <stp>StudyData</stp>
        <stp>CUS10</stp>
        <stp>FG</stp>
        <stp/>
        <stp>Close</stp>
        <stp>5</stp>
        <stp>-34</stp>
        <stp/>
        <stp/>
        <stp/>
        <stp/>
        <stp>T</stp>
        <tr r="CO40" s="1"/>
        <tr r="BP40" s="1"/>
        <tr r="BP40" s="1"/>
      </tp>
      <tp>
        <v>99.5625</v>
        <stp/>
        <stp>StudyData</stp>
        <stp>CUS10</stp>
        <stp>FG</stp>
        <stp/>
        <stp>Close</stp>
        <stp>1</stp>
        <stp>-20</stp>
        <stp/>
        <stp/>
        <stp/>
        <stp/>
        <stp>T</stp>
        <tr r="AO26" s="1"/>
        <tr r="AO26" s="1"/>
        <tr r="CJ26" s="1"/>
      </tp>
      <tp>
        <v>99.578125</v>
        <stp/>
        <stp>StudyData</stp>
        <stp>CUS10</stp>
        <stp>FG</stp>
        <stp/>
        <stp>Close</stp>
        <stp>5</stp>
        <stp>-24</stp>
        <stp/>
        <stp/>
        <stp/>
        <stp/>
        <stp>T</stp>
        <tr r="CO30" s="1"/>
        <tr r="BP30" s="1"/>
        <tr r="BP30" s="1"/>
      </tp>
      <tp>
        <v>99150</v>
        <stp/>
        <stp>StudyData</stp>
        <stp>CUS10</stp>
        <stp>FG</stp>
        <stp/>
        <stp>Close</stp>
        <stp>1</stp>
        <stp>-50</stp>
        <stp/>
        <stp/>
        <stp/>
        <stp/>
        <stp>D</stp>
        <tr r="CJ56" s="1"/>
      </tp>
      <tp>
        <v>99140</v>
        <stp/>
        <stp>StudyData</stp>
        <stp>CUS10</stp>
        <stp>FG</stp>
        <stp/>
        <stp>Close</stp>
        <stp>5</stp>
        <stp>-54</stp>
        <stp/>
        <stp/>
        <stp/>
        <stp/>
        <stp>D</stp>
        <tr r="CO60" s="1"/>
      </tp>
      <tp>
        <v>99164</v>
        <stp/>
        <stp>StudyData</stp>
        <stp>CUS10</stp>
        <stp>FG</stp>
        <stp/>
        <stp>Close</stp>
        <stp>1</stp>
        <stp>-40</stp>
        <stp/>
        <stp/>
        <stp/>
        <stp/>
        <stp>D</stp>
        <tr r="CJ46" s="1"/>
      </tp>
      <tp>
        <v>99134</v>
        <stp/>
        <stp>StudyData</stp>
        <stp>CUS10</stp>
        <stp>FG</stp>
        <stp/>
        <stp>Close</stp>
        <stp>5</stp>
        <stp>-44</stp>
        <stp/>
        <stp/>
        <stp/>
        <stp/>
        <stp>D</stp>
        <tr r="CO50" s="1"/>
      </tp>
      <tp>
        <v>99200</v>
        <stp/>
        <stp>StudyData</stp>
        <stp>CUS10</stp>
        <stp>FG</stp>
        <stp/>
        <stp>Close</stp>
        <stp>1</stp>
        <stp>-60</stp>
        <stp/>
        <stp/>
        <stp/>
        <stp/>
        <stp>D</stp>
        <tr r="CJ66" s="1"/>
      </tp>
      <tp>
        <v>99210</v>
        <stp/>
        <stp>StudyData</stp>
        <stp>CUS10</stp>
        <stp>FG</stp>
        <stp/>
        <stp>Close</stp>
        <stp>1</stp>
        <stp>-10</stp>
        <stp/>
        <stp/>
        <stp/>
        <stp/>
        <stp>D</stp>
        <tr r="CJ16" s="1"/>
      </tp>
      <tp>
        <v>99210</v>
        <stp/>
        <stp>StudyData</stp>
        <stp>CUS10</stp>
        <stp>FG</stp>
        <stp/>
        <stp>Close</stp>
        <stp>5</stp>
        <stp>-14</stp>
        <stp/>
        <stp/>
        <stp/>
        <stp/>
        <stp>D</stp>
        <tr r="CO20" s="1"/>
      </tp>
      <tp>
        <v>99180</v>
        <stp/>
        <stp>StudyData</stp>
        <stp>CUS10</stp>
        <stp>FG</stp>
        <stp/>
        <stp>Close</stp>
        <stp>1</stp>
        <stp>-30</stp>
        <stp/>
        <stp/>
        <stp/>
        <stp/>
        <stp>D</stp>
        <tr r="CJ36" s="1"/>
      </tp>
      <tp>
        <v>99164</v>
        <stp/>
        <stp>StudyData</stp>
        <stp>CUS10</stp>
        <stp>FG</stp>
        <stp/>
        <stp>Close</stp>
        <stp>5</stp>
        <stp>-34</stp>
        <stp/>
        <stp/>
        <stp/>
        <stp/>
        <stp>D</stp>
        <tr r="CO40" s="1"/>
      </tp>
      <tp>
        <v>99180</v>
        <stp/>
        <stp>StudyData</stp>
        <stp>CUS10</stp>
        <stp>FG</stp>
        <stp/>
        <stp>Close</stp>
        <stp>1</stp>
        <stp>-20</stp>
        <stp/>
        <stp/>
        <stp/>
        <stp/>
        <stp>D</stp>
        <tr r="CJ26" s="1"/>
      </tp>
      <tp>
        <v>99184</v>
        <stp/>
        <stp>StudyData</stp>
        <stp>CUS10</stp>
        <stp>FG</stp>
        <stp/>
        <stp>Close</stp>
        <stp>5</stp>
        <stp>-24</stp>
        <stp/>
        <stp/>
        <stp/>
        <stp/>
        <stp>D</stp>
        <tr r="CO30" s="1"/>
      </tp>
      <tp>
        <v>99.5625</v>
        <stp/>
        <stp>StudyData</stp>
        <stp>CUS10</stp>
        <stp>FG</stp>
        <stp/>
        <stp>High</stp>
        <stp>1</stp>
        <stp>-28</stp>
        <stp/>
        <stp/>
        <stp/>
        <stp/>
        <stp>T</stp>
        <tr r="AM34" s="1"/>
        <tr r="CH34" s="1"/>
      </tp>
      <tp>
        <v>99.515625</v>
        <stp/>
        <stp>StudyData</stp>
        <stp>CUS10</stp>
        <stp>FG</stp>
        <stp/>
        <stp>High</stp>
        <stp>1</stp>
        <stp>-38</stp>
        <stp/>
        <stp/>
        <stp/>
        <stp/>
        <stp>T</stp>
        <tr r="AM44" s="1"/>
        <tr r="CH44" s="1"/>
      </tp>
      <tp>
        <v>99.59375</v>
        <stp/>
        <stp>StudyData</stp>
        <stp>CUS10</stp>
        <stp>FG</stp>
        <stp/>
        <stp>High</stp>
        <stp>1</stp>
        <stp>-18</stp>
        <stp/>
        <stp/>
        <stp/>
        <stp/>
        <stp>T</stp>
        <tr r="AM24" s="1"/>
        <tr r="CH24" s="1"/>
      </tp>
      <tp>
        <v>99.515625</v>
        <stp/>
        <stp>StudyData</stp>
        <stp>CUS10</stp>
        <stp>FG</stp>
        <stp/>
        <stp>High</stp>
        <stp>1</stp>
        <stp>-48</stp>
        <stp/>
        <stp/>
        <stp/>
        <stp/>
        <stp>T</stp>
        <tr r="AM54" s="1"/>
        <tr r="CH54" s="1"/>
      </tp>
      <tp>
        <v>99.640625</v>
        <stp/>
        <stp>StudyData</stp>
        <stp>CUS10</stp>
        <stp>FG</stp>
        <stp/>
        <stp>High</stp>
        <stp>1</stp>
        <stp>-58</stp>
        <stp/>
        <stp/>
        <stp/>
        <stp/>
        <stp>T</stp>
        <tr r="AM64" s="1"/>
        <tr r="CH64" s="1"/>
      </tp>
      <tp>
        <v>99180</v>
        <stp/>
        <stp>StudyData</stp>
        <stp>CUS10</stp>
        <stp>FG</stp>
        <stp/>
        <stp>High</stp>
        <stp>1</stp>
        <stp>-28</stp>
        <stp/>
        <stp/>
        <stp/>
        <stp/>
        <stp>D</stp>
        <tr r="AM34" s="1"/>
        <tr r="CH34" s="1"/>
      </tp>
      <tp>
        <v>99164</v>
        <stp/>
        <stp>StudyData</stp>
        <stp>CUS10</stp>
        <stp>FG</stp>
        <stp/>
        <stp>High</stp>
        <stp>1</stp>
        <stp>-38</stp>
        <stp/>
        <stp/>
        <stp/>
        <stp/>
        <stp>D</stp>
        <tr r="AM44" s="1"/>
        <tr r="CH44" s="1"/>
      </tp>
      <tp>
        <v>99190</v>
        <stp/>
        <stp>StudyData</stp>
        <stp>CUS10</stp>
        <stp>FG</stp>
        <stp/>
        <stp>High</stp>
        <stp>1</stp>
        <stp>-18</stp>
        <stp/>
        <stp/>
        <stp/>
        <stp/>
        <stp>D</stp>
        <tr r="AM24" s="1"/>
        <tr r="CH24" s="1"/>
      </tp>
      <tp>
        <v>99164</v>
        <stp/>
        <stp>StudyData</stp>
        <stp>CUS10</stp>
        <stp>FG</stp>
        <stp/>
        <stp>High</stp>
        <stp>1</stp>
        <stp>-48</stp>
        <stp/>
        <stp/>
        <stp/>
        <stp/>
        <stp>D</stp>
        <tr r="AM54" s="1"/>
        <tr r="CH54" s="1"/>
      </tp>
      <tp>
        <v>99204</v>
        <stp/>
        <stp>StudyData</stp>
        <stp>CUS10</stp>
        <stp>FG</stp>
        <stp/>
        <stp>High</stp>
        <stp>1</stp>
        <stp>-58</stp>
        <stp/>
        <stp/>
        <stp/>
        <stp/>
        <stp>D</stp>
        <tr r="AM64" s="1"/>
        <tr r="CH64" s="1"/>
      </tp>
      <tp>
        <v>99210</v>
        <stp/>
        <stp>StudyData</stp>
        <stp>CUS10</stp>
        <stp>FG</stp>
        <stp/>
        <stp>Open</stp>
        <stp>1</stp>
        <stp>-4</stp>
        <stp/>
        <stp/>
        <stp/>
        <stp/>
        <stp>D</stp>
        <tr r="AL10" s="1"/>
        <tr r="CG10" s="1"/>
      </tp>
      <tp>
        <v>99.65625</v>
        <stp/>
        <stp>StudyData</stp>
        <stp>CUS10</stp>
        <stp>FG</stp>
        <stp/>
        <stp>Open</stp>
        <stp>1</stp>
        <stp>-4</stp>
        <stp/>
        <stp/>
        <stp/>
        <stp/>
        <stp>T</stp>
        <tr r="AL10" s="1"/>
        <tr r="CG10" s="1"/>
      </tp>
      <tp>
        <v>99180</v>
        <stp/>
        <stp>StudyData</stp>
        <stp>CUS10</stp>
        <stp>FG</stp>
        <stp/>
        <stp>Open</stp>
        <stp>5</stp>
        <stp>-4</stp>
        <stp/>
        <stp/>
        <stp/>
        <stp/>
        <stp>D</stp>
        <tr r="BM10" s="1"/>
        <tr r="CL10" s="1"/>
      </tp>
      <tp>
        <v>99.5625</v>
        <stp/>
        <stp>StudyData</stp>
        <stp>CUS10</stp>
        <stp>FG</stp>
        <stp/>
        <stp>Open</stp>
        <stp>5</stp>
        <stp>-4</stp>
        <stp/>
        <stp/>
        <stp/>
        <stp/>
        <stp>T</stp>
        <tr r="BM10" s="1"/>
        <tr r="CL10" s="1"/>
      </tp>
      <tp>
        <v>0</v>
        <stp/>
        <stp>StudyData</stp>
        <stp>BAVolCr.AskVol^(SUBMINUTE((CUS10),1,Regular),5,0)</stp>
        <stp>Bar</stp>
        <stp/>
        <stp>Open</stp>
        <stp>5</stp>
        <stp>-13</stp>
        <stp/>
        <stp/>
        <stp/>
        <stp/>
        <stp>D</stp>
        <tr r="H19" s="1"/>
      </tp>
      <tp>
        <v>0</v>
        <stp/>
        <stp>StudyData</stp>
        <stp>BAVolCr.AskVol^(SUBMINUTE((CUS10),1,Regular),5,0)</stp>
        <stp>Bar</stp>
        <stp/>
        <stp>Open</stp>
        <stp>5</stp>
        <stp>-23</stp>
        <stp/>
        <stp/>
        <stp/>
        <stp/>
        <stp>D</stp>
        <tr r="H29" s="1"/>
      </tp>
      <tp>
        <v>1000</v>
        <stp/>
        <stp>StudyData</stp>
        <stp>BAVolCr.AskVol^(SUBMINUTE((CUS10),1,Regular),5,0)</stp>
        <stp>Bar</stp>
        <stp/>
        <stp>Open</stp>
        <stp>5</stp>
        <stp>-33</stp>
        <stp/>
        <stp/>
        <stp/>
        <stp/>
        <stp>D</stp>
        <tr r="H39" s="1"/>
      </tp>
      <tp>
        <v>5000</v>
        <stp/>
        <stp>StudyData</stp>
        <stp>BAVolCr.AskVol^(SUBMINUTE((CUS10),1,Regular),5,0)</stp>
        <stp>Bar</stp>
        <stp/>
        <stp>Open</stp>
        <stp>5</stp>
        <stp>-43</stp>
        <stp/>
        <stp/>
        <stp/>
        <stp/>
        <stp>D</stp>
        <tr r="H49" s="1"/>
      </tp>
      <tp>
        <v>1000</v>
        <stp/>
        <stp>StudyData</stp>
        <stp>BAVolCr.AskVol^(SUBMINUTE((CUS10),1,Regular),5,0)</stp>
        <stp>Bar</stp>
        <stp/>
        <stp>Open</stp>
        <stp>5</stp>
        <stp>-53</stp>
        <stp/>
        <stp/>
        <stp/>
        <stp/>
        <stp>D</stp>
        <tr r="H59" s="1"/>
      </tp>
      <tp>
        <v>5000</v>
        <stp/>
        <stp>StudyData</stp>
        <stp>BAVolCr.AskVol^(SUBMINUTE((CUS10),5,Regular),5,0)</stp>
        <stp>Bar</stp>
        <stp/>
        <stp>Open</stp>
        <stp>5</stp>
        <stp>-13</stp>
        <stp/>
        <stp/>
        <stp/>
        <stp/>
        <stp>D</stp>
        <tr r="AH19" s="1"/>
      </tp>
      <tp>
        <v>0</v>
        <stp/>
        <stp>StudyData</stp>
        <stp>BAVolCr.AskVol^(SUBMINUTE((CUS10),5,Regular),5,0)</stp>
        <stp>Bar</stp>
        <stp/>
        <stp>Open</stp>
        <stp>5</stp>
        <stp>-23</stp>
        <stp/>
        <stp/>
        <stp/>
        <stp/>
        <stp>D</stp>
        <tr r="AH29" s="1"/>
      </tp>
      <tp>
        <v>7000</v>
        <stp/>
        <stp>StudyData</stp>
        <stp>BAVolCr.AskVol^(SUBMINUTE((CUS10),5,Regular),5,0)</stp>
        <stp>Bar</stp>
        <stp/>
        <stp>Open</stp>
        <stp>5</stp>
        <stp>-33</stp>
        <stp/>
        <stp/>
        <stp/>
        <stp/>
        <stp>D</stp>
        <tr r="AH39" s="1"/>
      </tp>
      <tp>
        <v>0</v>
        <stp/>
        <stp>StudyData</stp>
        <stp>BAVolCr.AskVol^(SUBMINUTE((CUS10),5,Regular),5,0)</stp>
        <stp>Bar</stp>
        <stp/>
        <stp>Open</stp>
        <stp>5</stp>
        <stp>-43</stp>
        <stp/>
        <stp/>
        <stp/>
        <stp/>
        <stp>D</stp>
        <tr r="AH49" s="1"/>
      </tp>
      <tp>
        <v>43000</v>
        <stp/>
        <stp>StudyData</stp>
        <stp>BAVolCr.AskVol^(SUBMINUTE((CUS10),5,Regular),5,0)</stp>
        <stp>Bar</stp>
        <stp/>
        <stp>Open</stp>
        <stp>5</stp>
        <stp>-53</stp>
        <stp/>
        <stp/>
        <stp/>
        <stp/>
        <stp>D</stp>
        <tr r="AH59" s="1"/>
      </tp>
      <tp>
        <v>0</v>
        <stp/>
        <stp>StudyData</stp>
        <stp>BAVolCr.BidVol^(SUBMINUTE((CUS10),5,Regular),5,0)</stp>
        <stp>Bar</stp>
        <stp/>
        <stp>Open</stp>
        <stp>5</stp>
        <stp>-10</stp>
        <stp/>
        <stp/>
        <stp/>
        <stp/>
        <stp>D</stp>
        <tr r="AG16" s="1"/>
      </tp>
      <tp>
        <v>0</v>
        <stp/>
        <stp>StudyData</stp>
        <stp>BAVolCr.BidVol^(SUBMINUTE((CUS10),5,Regular),5,0)</stp>
        <stp>Bar</stp>
        <stp/>
        <stp>Open</stp>
        <stp>5</stp>
        <stp>-20</stp>
        <stp/>
        <stp/>
        <stp/>
        <stp/>
        <stp>D</stp>
        <tr r="AG26" s="1"/>
      </tp>
      <tp>
        <v>12000</v>
        <stp/>
        <stp>StudyData</stp>
        <stp>BAVolCr.BidVol^(SUBMINUTE((CUS10),5,Regular),5,0)</stp>
        <stp>Bar</stp>
        <stp/>
        <stp>Open</stp>
        <stp>5</stp>
        <stp>-30</stp>
        <stp/>
        <stp/>
        <stp/>
        <stp/>
        <stp>D</stp>
        <tr r="AG36" s="1"/>
      </tp>
      <tp>
        <v>0</v>
        <stp/>
        <stp>StudyData</stp>
        <stp>BAVolCr.BidVol^(SUBMINUTE((CUS10),5,Regular),5,0)</stp>
        <stp>Bar</stp>
        <stp/>
        <stp>Open</stp>
        <stp>5</stp>
        <stp>-40</stp>
        <stp/>
        <stp/>
        <stp/>
        <stp/>
        <stp>D</stp>
        <tr r="AG46" s="1"/>
      </tp>
      <tp>
        <v>7000</v>
        <stp/>
        <stp>StudyData</stp>
        <stp>BAVolCr.BidVol^(SUBMINUTE((CUS10),5,Regular),5,0)</stp>
        <stp>Bar</stp>
        <stp/>
        <stp>Open</stp>
        <stp>5</stp>
        <stp>-50</stp>
        <stp/>
        <stp/>
        <stp/>
        <stp/>
        <stp>D</stp>
        <tr r="AG56" s="1"/>
      </tp>
      <tp>
        <v>0</v>
        <stp/>
        <stp>StudyData</stp>
        <stp>BAVolCr.BidVol^(SUBMINUTE((CUS10),5,Regular),5,0)</stp>
        <stp>Bar</stp>
        <stp/>
        <stp>Open</stp>
        <stp>5</stp>
        <stp>-60</stp>
        <stp/>
        <stp/>
        <stp/>
        <stp/>
        <stp>D</stp>
        <tr r="AG66" s="1"/>
      </tp>
      <tp>
        <v>99220</v>
        <stp/>
        <stp>StudyData</stp>
        <stp>CUS10</stp>
        <stp>FG</stp>
        <stp/>
        <stp>High</stp>
        <stp>1</stp>
        <stp>-3</stp>
        <stp/>
        <stp/>
        <stp/>
        <stp/>
        <stp>D</stp>
        <tr r="AM9" s="1"/>
        <tr r="CH9" s="1"/>
      </tp>
      <tp>
        <v>99.6875</v>
        <stp/>
        <stp>StudyData</stp>
        <stp>CUS10</stp>
        <stp>FG</stp>
        <stp/>
        <stp>High</stp>
        <stp>1</stp>
        <stp>-3</stp>
        <stp/>
        <stp/>
        <stp/>
        <stp/>
        <stp>T</stp>
        <tr r="AM9" s="1"/>
        <tr r="CH9" s="1"/>
      </tp>
      <tp>
        <v>99214</v>
        <stp/>
        <stp>StudyData</stp>
        <stp>CUS10</stp>
        <stp>FG</stp>
        <stp/>
        <stp>High</stp>
        <stp>5</stp>
        <stp>-3</stp>
        <stp/>
        <stp/>
        <stp/>
        <stp/>
        <stp>D</stp>
        <tr r="BN9" s="1"/>
        <tr r="CM9" s="1"/>
      </tp>
      <tp>
        <v>99.671875</v>
        <stp/>
        <stp>StudyData</stp>
        <stp>CUS10</stp>
        <stp>FG</stp>
        <stp/>
        <stp>High</stp>
        <stp>5</stp>
        <stp>-3</stp>
        <stp/>
        <stp/>
        <stp/>
        <stp/>
        <stp>T</stp>
        <tr r="BN9" s="1"/>
        <tr r="CM9" s="1"/>
      </tp>
      <tp>
        <v>99.453125</v>
        <stp/>
        <stp>StudyData</stp>
        <stp>CUS10</stp>
        <stp>FG</stp>
        <stp/>
        <stp>Close</stp>
        <stp>1</stp>
        <stp>-51</stp>
        <stp/>
        <stp/>
        <stp/>
        <stp/>
        <stp>T</stp>
        <tr r="AO57" s="1"/>
        <tr r="AO57" s="1"/>
        <tr r="CJ57" s="1"/>
      </tp>
      <tp>
        <v>99.40625</v>
        <stp/>
        <stp>StudyData</stp>
        <stp>CUS10</stp>
        <stp>FG</stp>
        <stp/>
        <stp>Close</stp>
        <stp>5</stp>
        <stp>-55</stp>
        <stp/>
        <stp/>
        <stp/>
        <stp/>
        <stp>T</stp>
        <tr r="BP61" s="1"/>
        <tr r="BP61" s="1"/>
        <tr r="CO61" s="1"/>
      </tp>
      <tp>
        <v>99.5</v>
        <stp/>
        <stp>StudyData</stp>
        <stp>CUS10</stp>
        <stp>FG</stp>
        <stp/>
        <stp>Close</stp>
        <stp>1</stp>
        <stp>-41</stp>
        <stp/>
        <stp/>
        <stp/>
        <stp/>
        <stp>T</stp>
        <tr r="AO47" s="1"/>
        <tr r="AO47" s="1"/>
        <tr r="CJ47" s="1"/>
      </tp>
      <tp>
        <v>99.453125</v>
        <stp/>
        <stp>StudyData</stp>
        <stp>CUS10</stp>
        <stp>FG</stp>
        <stp/>
        <stp>Close</stp>
        <stp>5</stp>
        <stp>-45</stp>
        <stp/>
        <stp/>
        <stp/>
        <stp/>
        <stp>T</stp>
        <tr r="BP51" s="1"/>
        <tr r="BP51" s="1"/>
        <tr r="CO51" s="1"/>
      </tp>
      <tp>
        <v>99.640625</v>
        <stp/>
        <stp>StudyData</stp>
        <stp>CUS10</stp>
        <stp>FG</stp>
        <stp/>
        <stp>Close</stp>
        <stp>1</stp>
        <stp>-11</stp>
        <stp/>
        <stp/>
        <stp/>
        <stp/>
        <stp>T</stp>
        <tr r="AO17" s="1"/>
        <tr r="AO17" s="1"/>
        <tr r="CJ17" s="1"/>
      </tp>
      <tp>
        <v>99.59375</v>
        <stp/>
        <stp>StudyData</stp>
        <stp>CUS10</stp>
        <stp>FG</stp>
        <stp/>
        <stp>Close</stp>
        <stp>5</stp>
        <stp>-15</stp>
        <stp/>
        <stp/>
        <stp/>
        <stp/>
        <stp>T</stp>
        <tr r="CO21" s="1"/>
        <tr r="BP21" s="1"/>
        <tr r="BP21" s="1"/>
      </tp>
      <tp>
        <v>99.546875</v>
        <stp/>
        <stp>StudyData</stp>
        <stp>CUS10</stp>
        <stp>FG</stp>
        <stp/>
        <stp>Close</stp>
        <stp>1</stp>
        <stp>-31</stp>
        <stp/>
        <stp/>
        <stp/>
        <stp/>
        <stp>T</stp>
        <tr r="AO37" s="1"/>
        <tr r="AO37" s="1"/>
        <tr r="CJ37" s="1"/>
      </tp>
      <tp>
        <v>99.34375</v>
        <stp/>
        <stp>StudyData</stp>
        <stp>CUS10</stp>
        <stp>FG</stp>
        <stp/>
        <stp>Close</stp>
        <stp>5</stp>
        <stp>-35</stp>
        <stp/>
        <stp/>
        <stp/>
        <stp/>
        <stp>T</stp>
        <tr r="BP41" s="1"/>
        <tr r="BP41" s="1"/>
        <tr r="CO41" s="1"/>
      </tp>
      <tp>
        <v>99.5625</v>
        <stp/>
        <stp>StudyData</stp>
        <stp>CUS10</stp>
        <stp>FG</stp>
        <stp/>
        <stp>Close</stp>
        <stp>1</stp>
        <stp>-21</stp>
        <stp/>
        <stp/>
        <stp/>
        <stp/>
        <stp>T</stp>
        <tr r="AO27" s="1"/>
        <tr r="AO27" s="1"/>
        <tr r="CJ27" s="1"/>
      </tp>
      <tp>
        <v>99.65625</v>
        <stp/>
        <stp>StudyData</stp>
        <stp>CUS10</stp>
        <stp>FG</stp>
        <stp/>
        <stp>Close</stp>
        <stp>5</stp>
        <stp>-25</stp>
        <stp/>
        <stp/>
        <stp/>
        <stp/>
        <stp>T</stp>
        <tr r="CO31" s="1"/>
        <tr r="BP31" s="1"/>
        <tr r="BP31" s="1"/>
      </tp>
      <tp>
        <v>99144</v>
        <stp/>
        <stp>StudyData</stp>
        <stp>CUS10</stp>
        <stp>FG</stp>
        <stp/>
        <stp>Close</stp>
        <stp>1</stp>
        <stp>-51</stp>
        <stp/>
        <stp/>
        <stp/>
        <stp/>
        <stp>D</stp>
        <tr r="CJ57" s="1"/>
      </tp>
      <tp>
        <v>99130</v>
        <stp/>
        <stp>StudyData</stp>
        <stp>CUS10</stp>
        <stp>FG</stp>
        <stp/>
        <stp>Close</stp>
        <stp>5</stp>
        <stp>-55</stp>
        <stp/>
        <stp/>
        <stp/>
        <stp/>
        <stp>D</stp>
        <tr r="CO61" s="1"/>
      </tp>
      <tp>
        <v>99160</v>
        <stp/>
        <stp>StudyData</stp>
        <stp>CUS10</stp>
        <stp>FG</stp>
        <stp/>
        <stp>Close</stp>
        <stp>1</stp>
        <stp>-41</stp>
        <stp/>
        <stp/>
        <stp/>
        <stp/>
        <stp>D</stp>
        <tr r="CJ47" s="1"/>
      </tp>
      <tp>
        <v>99144</v>
        <stp/>
        <stp>StudyData</stp>
        <stp>CUS10</stp>
        <stp>FG</stp>
        <stp/>
        <stp>Close</stp>
        <stp>5</stp>
        <stp>-45</stp>
        <stp/>
        <stp/>
        <stp/>
        <stp/>
        <stp>D</stp>
        <tr r="CO51" s="1"/>
      </tp>
      <tp>
        <v>99204</v>
        <stp/>
        <stp>StudyData</stp>
        <stp>CUS10</stp>
        <stp>FG</stp>
        <stp/>
        <stp>Close</stp>
        <stp>1</stp>
        <stp>-11</stp>
        <stp/>
        <stp/>
        <stp/>
        <stp/>
        <stp>D</stp>
        <tr r="CJ17" s="1"/>
      </tp>
      <tp>
        <v>99190</v>
        <stp/>
        <stp>StudyData</stp>
        <stp>CUS10</stp>
        <stp>FG</stp>
        <stp/>
        <stp>Close</stp>
        <stp>5</stp>
        <stp>-15</stp>
        <stp/>
        <stp/>
        <stp/>
        <stp/>
        <stp>D</stp>
        <tr r="CO21" s="1"/>
      </tp>
      <tp>
        <v>99174</v>
        <stp/>
        <stp>StudyData</stp>
        <stp>CUS10</stp>
        <stp>FG</stp>
        <stp/>
        <stp>Close</stp>
        <stp>1</stp>
        <stp>-31</stp>
        <stp/>
        <stp/>
        <stp/>
        <stp/>
        <stp>D</stp>
        <tr r="CJ37" s="1"/>
      </tp>
      <tp>
        <v>99110</v>
        <stp/>
        <stp>StudyData</stp>
        <stp>CUS10</stp>
        <stp>FG</stp>
        <stp/>
        <stp>Close</stp>
        <stp>5</stp>
        <stp>-35</stp>
        <stp/>
        <stp/>
        <stp/>
        <stp/>
        <stp>D</stp>
        <tr r="CO41" s="1"/>
      </tp>
      <tp>
        <v>99180</v>
        <stp/>
        <stp>StudyData</stp>
        <stp>CUS10</stp>
        <stp>FG</stp>
        <stp/>
        <stp>Close</stp>
        <stp>1</stp>
        <stp>-21</stp>
        <stp/>
        <stp/>
        <stp/>
        <stp/>
        <stp>D</stp>
        <tr r="CJ27" s="1"/>
      </tp>
      <tp>
        <v>99210</v>
        <stp/>
        <stp>StudyData</stp>
        <stp>CUS10</stp>
        <stp>FG</stp>
        <stp/>
        <stp>Close</stp>
        <stp>5</stp>
        <stp>-25</stp>
        <stp/>
        <stp/>
        <stp/>
        <stp/>
        <stp>D</stp>
        <tr r="CO31" s="1"/>
      </tp>
      <tp>
        <v>99.5625</v>
        <stp/>
        <stp>StudyData</stp>
        <stp>CUS10</stp>
        <stp>FG</stp>
        <stp/>
        <stp>High</stp>
        <stp>1</stp>
        <stp>-29</stp>
        <stp/>
        <stp/>
        <stp/>
        <stp/>
        <stp>T</stp>
        <tr r="AM35" s="1"/>
        <tr r="CH35" s="1"/>
      </tp>
      <tp>
        <v>99.515625</v>
        <stp/>
        <stp>StudyData</stp>
        <stp>CUS10</stp>
        <stp>FG</stp>
        <stp/>
        <stp>High</stp>
        <stp>1</stp>
        <stp>-39</stp>
        <stp/>
        <stp/>
        <stp/>
        <stp/>
        <stp>T</stp>
        <tr r="AM45" s="1"/>
        <tr r="CH45" s="1"/>
      </tp>
      <tp>
        <v>99.59375</v>
        <stp/>
        <stp>StudyData</stp>
        <stp>CUS10</stp>
        <stp>FG</stp>
        <stp/>
        <stp>High</stp>
        <stp>1</stp>
        <stp>-19</stp>
        <stp/>
        <stp/>
        <stp/>
        <stp/>
        <stp>T</stp>
        <tr r="AM25" s="1"/>
        <tr r="CH25" s="1"/>
      </tp>
      <tp>
        <v>99.484375</v>
        <stp/>
        <stp>StudyData</stp>
        <stp>CUS10</stp>
        <stp>FG</stp>
        <stp/>
        <stp>High</stp>
        <stp>1</stp>
        <stp>-49</stp>
        <stp/>
        <stp/>
        <stp/>
        <stp/>
        <stp>T</stp>
        <tr r="AM55" s="1"/>
        <tr r="CH55" s="1"/>
      </tp>
      <tp>
        <v>99.640625</v>
        <stp/>
        <stp>StudyData</stp>
        <stp>CUS10</stp>
        <stp>FG</stp>
        <stp/>
        <stp>High</stp>
        <stp>1</stp>
        <stp>-59</stp>
        <stp/>
        <stp/>
        <stp/>
        <stp/>
        <stp>T</stp>
        <tr r="AM65" s="1"/>
        <tr r="CH65" s="1"/>
      </tp>
      <tp>
        <v>99180</v>
        <stp/>
        <stp>StudyData</stp>
        <stp>CUS10</stp>
        <stp>FG</stp>
        <stp/>
        <stp>High</stp>
        <stp>1</stp>
        <stp>-29</stp>
        <stp/>
        <stp/>
        <stp/>
        <stp/>
        <stp>D</stp>
        <tr r="AM35" s="1"/>
        <tr r="CH35" s="1"/>
      </tp>
      <tp>
        <v>99164</v>
        <stp/>
        <stp>StudyData</stp>
        <stp>CUS10</stp>
        <stp>FG</stp>
        <stp/>
        <stp>High</stp>
        <stp>1</stp>
        <stp>-39</stp>
        <stp/>
        <stp/>
        <stp/>
        <stp/>
        <stp>D</stp>
        <tr r="AM45" s="1"/>
        <tr r="CH45" s="1"/>
      </tp>
      <tp>
        <v>99190</v>
        <stp/>
        <stp>StudyData</stp>
        <stp>CUS10</stp>
        <stp>FG</stp>
        <stp/>
        <stp>High</stp>
        <stp>1</stp>
        <stp>-19</stp>
        <stp/>
        <stp/>
        <stp/>
        <stp/>
        <stp>D</stp>
        <tr r="AM25" s="1"/>
        <tr r="CH25" s="1"/>
      </tp>
      <tp>
        <v>99154</v>
        <stp/>
        <stp>StudyData</stp>
        <stp>CUS10</stp>
        <stp>FG</stp>
        <stp/>
        <stp>High</stp>
        <stp>1</stp>
        <stp>-49</stp>
        <stp/>
        <stp/>
        <stp/>
        <stp/>
        <stp>D</stp>
        <tr r="AM55" s="1"/>
        <tr r="CH55" s="1"/>
      </tp>
      <tp>
        <v>99204</v>
        <stp/>
        <stp>StudyData</stp>
        <stp>CUS10</stp>
        <stp>FG</stp>
        <stp/>
        <stp>High</stp>
        <stp>1</stp>
        <stp>-59</stp>
        <stp/>
        <stp/>
        <stp/>
        <stp/>
        <stp>D</stp>
        <tr r="AM65" s="1"/>
        <tr r="CH65" s="1"/>
      </tp>
      <tp>
        <v>99224</v>
        <stp/>
        <stp>StudyData</stp>
        <stp>CUS10</stp>
        <stp>FG</stp>
        <stp/>
        <stp>Open</stp>
        <stp>1</stp>
        <stp>-7</stp>
        <stp/>
        <stp/>
        <stp/>
        <stp/>
        <stp>D</stp>
        <tr r="AL13" s="1"/>
        <tr r="CG13" s="1"/>
      </tp>
      <tp>
        <v>99.703125</v>
        <stp/>
        <stp>StudyData</stp>
        <stp>CUS10</stp>
        <stp>FG</stp>
        <stp/>
        <stp>Open</stp>
        <stp>1</stp>
        <stp>-7</stp>
        <stp/>
        <stp/>
        <stp/>
        <stp/>
        <stp>T</stp>
        <tr r="AL13" s="1"/>
        <tr r="CG13" s="1"/>
      </tp>
      <tp>
        <v>99164</v>
        <stp/>
        <stp>StudyData</stp>
        <stp>CUS10</stp>
        <stp>FG</stp>
        <stp/>
        <stp>Open</stp>
        <stp>5</stp>
        <stp>-7</stp>
        <stp/>
        <stp/>
        <stp/>
        <stp/>
        <stp>D</stp>
        <tr r="CL13" s="1"/>
        <tr r="BM13" s="1"/>
      </tp>
      <tp>
        <v>99.515625</v>
        <stp/>
        <stp>StudyData</stp>
        <stp>CUS10</stp>
        <stp>FG</stp>
        <stp/>
        <stp>Open</stp>
        <stp>5</stp>
        <stp>-7</stp>
        <stp/>
        <stp/>
        <stp/>
        <stp/>
        <stp>T</stp>
        <tr r="CL13" s="1"/>
        <tr r="BM13" s="1"/>
      </tp>
      <tp>
        <v>0</v>
        <stp/>
        <stp>StudyData</stp>
        <stp>BAVolCr.AskVol^(SUBMINUTE((CUS10),1,Regular),5,0)</stp>
        <stp>Bar</stp>
        <stp/>
        <stp>Open</stp>
        <stp>5</stp>
        <stp>-10</stp>
        <stp/>
        <stp/>
        <stp/>
        <stp/>
        <stp>D</stp>
        <tr r="H16" s="1"/>
      </tp>
      <tp>
        <v>0</v>
        <stp/>
        <stp>StudyData</stp>
        <stp>BAVolCr.AskVol^(SUBMINUTE((CUS10),1,Regular),5,0)</stp>
        <stp>Bar</stp>
        <stp/>
        <stp>Open</stp>
        <stp>5</stp>
        <stp>-20</stp>
        <stp/>
        <stp/>
        <stp/>
        <stp/>
        <stp>D</stp>
        <tr r="H26" s="1"/>
      </tp>
      <tp>
        <v>0</v>
        <stp/>
        <stp>StudyData</stp>
        <stp>BAVolCr.AskVol^(SUBMINUTE((CUS10),1,Regular),5,0)</stp>
        <stp>Bar</stp>
        <stp/>
        <stp>Open</stp>
        <stp>5</stp>
        <stp>-30</stp>
        <stp/>
        <stp/>
        <stp/>
        <stp/>
        <stp>D</stp>
        <tr r="H36" s="1"/>
      </tp>
      <tp>
        <v>3000</v>
        <stp/>
        <stp>StudyData</stp>
        <stp>BAVolCr.AskVol^(SUBMINUTE((CUS10),1,Regular),5,0)</stp>
        <stp>Bar</stp>
        <stp/>
        <stp>Open</stp>
        <stp>5</stp>
        <stp>-40</stp>
        <stp/>
        <stp/>
        <stp/>
        <stp/>
        <stp>D</stp>
        <tr r="H46" s="1"/>
      </tp>
      <tp>
        <v>0</v>
        <stp/>
        <stp>StudyData</stp>
        <stp>BAVolCr.AskVol^(SUBMINUTE((CUS10),1,Regular),5,0)</stp>
        <stp>Bar</stp>
        <stp/>
        <stp>Open</stp>
        <stp>5</stp>
        <stp>-50</stp>
        <stp/>
        <stp/>
        <stp/>
        <stp/>
        <stp>D</stp>
        <tr r="H56" s="1"/>
      </tp>
      <tp>
        <v>0</v>
        <stp/>
        <stp>StudyData</stp>
        <stp>BAVolCr.AskVol^(SUBMINUTE((CUS10),1,Regular),5,0)</stp>
        <stp>Bar</stp>
        <stp/>
        <stp>Open</stp>
        <stp>5</stp>
        <stp>-60</stp>
        <stp/>
        <stp/>
        <stp/>
        <stp/>
        <stp>D</stp>
        <tr r="H66" s="1"/>
      </tp>
      <tp>
        <v>3000</v>
        <stp/>
        <stp>StudyData</stp>
        <stp>BAVolCr.AskVol^(SUBMINUTE((CUS10),5,Regular),5,0)</stp>
        <stp>Bar</stp>
        <stp/>
        <stp>Open</stp>
        <stp>5</stp>
        <stp>-10</stp>
        <stp/>
        <stp/>
        <stp/>
        <stp/>
        <stp>D</stp>
        <tr r="AH16" s="1"/>
      </tp>
      <tp>
        <v>4000</v>
        <stp/>
        <stp>StudyData</stp>
        <stp>BAVolCr.AskVol^(SUBMINUTE((CUS10),5,Regular),5,0)</stp>
        <stp>Bar</stp>
        <stp/>
        <stp>Open</stp>
        <stp>5</stp>
        <stp>-20</stp>
        <stp/>
        <stp/>
        <stp/>
        <stp/>
        <stp>D</stp>
        <tr r="AH26" s="1"/>
      </tp>
      <tp>
        <v>10000</v>
        <stp/>
        <stp>StudyData</stp>
        <stp>BAVolCr.AskVol^(SUBMINUTE((CUS10),5,Regular),5,0)</stp>
        <stp>Bar</stp>
        <stp/>
        <stp>Open</stp>
        <stp>5</stp>
        <stp>-30</stp>
        <stp/>
        <stp/>
        <stp/>
        <stp/>
        <stp>D</stp>
        <tr r="AH36" s="1"/>
      </tp>
      <tp>
        <v>0</v>
        <stp/>
        <stp>StudyData</stp>
        <stp>BAVolCr.AskVol^(SUBMINUTE((CUS10),5,Regular),5,0)</stp>
        <stp>Bar</stp>
        <stp/>
        <stp>Open</stp>
        <stp>5</stp>
        <stp>-40</stp>
        <stp/>
        <stp/>
        <stp/>
        <stp/>
        <stp>D</stp>
        <tr r="AH46" s="1"/>
      </tp>
      <tp>
        <v>48000</v>
        <stp/>
        <stp>StudyData</stp>
        <stp>BAVolCr.AskVol^(SUBMINUTE((CUS10),5,Regular),5,0)</stp>
        <stp>Bar</stp>
        <stp/>
        <stp>Open</stp>
        <stp>5</stp>
        <stp>-50</stp>
        <stp/>
        <stp/>
        <stp/>
        <stp/>
        <stp>D</stp>
        <tr r="AH56" s="1"/>
      </tp>
      <tp>
        <v>0</v>
        <stp/>
        <stp>StudyData</stp>
        <stp>BAVolCr.AskVol^(SUBMINUTE((CUS10),5,Regular),5,0)</stp>
        <stp>Bar</stp>
        <stp/>
        <stp>Open</stp>
        <stp>5</stp>
        <stp>-60</stp>
        <stp/>
        <stp/>
        <stp/>
        <stp/>
        <stp>D</stp>
        <tr r="AH66" s="1"/>
      </tp>
      <tp>
        <v>0</v>
        <stp/>
        <stp>StudyData</stp>
        <stp>BAVolCr.BidVol^(SUBMINUTE((CUS10),5,Regular),5,0)</stp>
        <stp>Bar</stp>
        <stp/>
        <stp>Open</stp>
        <stp>5</stp>
        <stp>-13</stp>
        <stp/>
        <stp/>
        <stp/>
        <stp/>
        <stp>D</stp>
        <tr r="AG19" s="1"/>
      </tp>
      <tp>
        <v>9000</v>
        <stp/>
        <stp>StudyData</stp>
        <stp>BAVolCr.BidVol^(SUBMINUTE((CUS10),5,Regular),5,0)</stp>
        <stp>Bar</stp>
        <stp/>
        <stp>Open</stp>
        <stp>5</stp>
        <stp>-23</stp>
        <stp/>
        <stp/>
        <stp/>
        <stp/>
        <stp>D</stp>
        <tr r="AG29" s="1"/>
      </tp>
      <tp>
        <v>0</v>
        <stp/>
        <stp>StudyData</stp>
        <stp>BAVolCr.BidVol^(SUBMINUTE((CUS10),5,Regular),5,0)</stp>
        <stp>Bar</stp>
        <stp/>
        <stp>Open</stp>
        <stp>5</stp>
        <stp>-33</stp>
        <stp/>
        <stp/>
        <stp/>
        <stp/>
        <stp>D</stp>
        <tr r="AG39" s="1"/>
      </tp>
      <tp>
        <v>0</v>
        <stp/>
        <stp>StudyData</stp>
        <stp>BAVolCr.BidVol^(SUBMINUTE((CUS10),5,Regular),5,0)</stp>
        <stp>Bar</stp>
        <stp/>
        <stp>Open</stp>
        <stp>5</stp>
        <stp>-43</stp>
        <stp/>
        <stp/>
        <stp/>
        <stp/>
        <stp>D</stp>
        <tr r="AG49" s="1"/>
      </tp>
      <tp>
        <v>8000</v>
        <stp/>
        <stp>StudyData</stp>
        <stp>BAVolCr.BidVol^(SUBMINUTE((CUS10),5,Regular),5,0)</stp>
        <stp>Bar</stp>
        <stp/>
        <stp>Open</stp>
        <stp>5</stp>
        <stp>-53</stp>
        <stp/>
        <stp/>
        <stp/>
        <stp/>
        <stp>D</stp>
        <tr r="AG59" s="1"/>
      </tp>
      <tp>
        <v>99.453125</v>
        <stp/>
        <stp>StudyData</stp>
        <stp>CUS10</stp>
        <stp>FG</stp>
        <stp/>
        <stp>Close</stp>
        <stp>1</stp>
        <stp>-52</stp>
        <stp/>
        <stp/>
        <stp/>
        <stp/>
        <stp>T</stp>
        <tr r="AO58" s="1"/>
        <tr r="AO58" s="1"/>
        <tr r="CJ58" s="1"/>
      </tp>
      <tp>
        <v>99.484375</v>
        <stp/>
        <stp>StudyData</stp>
        <stp>CUS10</stp>
        <stp>FG</stp>
        <stp/>
        <stp>Close</stp>
        <stp>5</stp>
        <stp>-56</stp>
        <stp/>
        <stp/>
        <stp/>
        <stp/>
        <stp>T</stp>
        <tr r="BP62" s="1"/>
        <tr r="BP62" s="1"/>
        <tr r="CO62" s="1"/>
      </tp>
      <tp>
        <v>99.484375</v>
        <stp/>
        <stp>StudyData</stp>
        <stp>CUS10</stp>
        <stp>FG</stp>
        <stp/>
        <stp>Close</stp>
        <stp>1</stp>
        <stp>-42</stp>
        <stp/>
        <stp/>
        <stp/>
        <stp/>
        <stp>T</stp>
        <tr r="AO48" s="1"/>
        <tr r="AO48" s="1"/>
        <tr r="CJ48" s="1"/>
      </tp>
      <tp>
        <v>99.4375</v>
        <stp/>
        <stp>StudyData</stp>
        <stp>CUS10</stp>
        <stp>FG</stp>
        <stp/>
        <stp>Close</stp>
        <stp>5</stp>
        <stp>-46</stp>
        <stp/>
        <stp/>
        <stp/>
        <stp/>
        <stp>T</stp>
        <tr r="CO52" s="1"/>
        <tr r="BP52" s="1"/>
        <tr r="BP52" s="1"/>
      </tp>
      <tp>
        <v>99.640625</v>
        <stp/>
        <stp>StudyData</stp>
        <stp>CUS10</stp>
        <stp>FG</stp>
        <stp/>
        <stp>Close</stp>
        <stp>1</stp>
        <stp>-12</stp>
        <stp/>
        <stp/>
        <stp/>
        <stp/>
        <stp>T</stp>
        <tr r="AO18" s="1"/>
        <tr r="AO18" s="1"/>
        <tr r="CJ18" s="1"/>
      </tp>
      <tp>
        <v>99.671875</v>
        <stp/>
        <stp>StudyData</stp>
        <stp>CUS10</stp>
        <stp>FG</stp>
        <stp/>
        <stp>Close</stp>
        <stp>5</stp>
        <stp>-16</stp>
        <stp/>
        <stp/>
        <stp/>
        <stp/>
        <stp>T</stp>
        <tr r="CO22" s="1"/>
        <tr r="BP22" s="1"/>
        <tr r="BP22" s="1"/>
      </tp>
      <tp>
        <v>99.515625</v>
        <stp/>
        <stp>StudyData</stp>
        <stp>CUS10</stp>
        <stp>FG</stp>
        <stp/>
        <stp>Close</stp>
        <stp>1</stp>
        <stp>-32</stp>
        <stp/>
        <stp/>
        <stp/>
        <stp/>
        <stp>T</stp>
        <tr r="AO38" s="1"/>
        <tr r="AO38" s="1"/>
        <tr r="CJ38" s="1"/>
      </tp>
      <tp>
        <v>99.1875</v>
        <stp/>
        <stp>StudyData</stp>
        <stp>CUS10</stp>
        <stp>FG</stp>
        <stp/>
        <stp>Close</stp>
        <stp>5</stp>
        <stp>-36</stp>
        <stp/>
        <stp/>
        <stp/>
        <stp/>
        <stp>T</stp>
        <tr r="CO42" s="1"/>
        <tr r="BP42" s="1"/>
        <tr r="BP42" s="1"/>
      </tp>
      <tp>
        <v>99.546875</v>
        <stp/>
        <stp>StudyData</stp>
        <stp>CUS10</stp>
        <stp>FG</stp>
        <stp/>
        <stp>Close</stp>
        <stp>1</stp>
        <stp>-22</stp>
        <stp/>
        <stp/>
        <stp/>
        <stp/>
        <stp>T</stp>
        <tr r="AO28" s="1"/>
        <tr r="AO28" s="1"/>
        <tr r="CJ28" s="1"/>
      </tp>
      <tp>
        <v>99.625</v>
        <stp/>
        <stp>StudyData</stp>
        <stp>CUS10</stp>
        <stp>FG</stp>
        <stp/>
        <stp>Close</stp>
        <stp>5</stp>
        <stp>-26</stp>
        <stp/>
        <stp/>
        <stp/>
        <stp/>
        <stp>T</stp>
        <tr r="CO32" s="1"/>
        <tr r="BP32" s="1"/>
        <tr r="BP32" s="1"/>
      </tp>
      <tp>
        <v>99144</v>
        <stp/>
        <stp>StudyData</stp>
        <stp>CUS10</stp>
        <stp>FG</stp>
        <stp/>
        <stp>Close</stp>
        <stp>1</stp>
        <stp>-52</stp>
        <stp/>
        <stp/>
        <stp/>
        <stp/>
        <stp>D</stp>
        <tr r="CJ58" s="1"/>
      </tp>
      <tp>
        <v>99154</v>
        <stp/>
        <stp>StudyData</stp>
        <stp>CUS10</stp>
        <stp>FG</stp>
        <stp/>
        <stp>Close</stp>
        <stp>5</stp>
        <stp>-56</stp>
        <stp/>
        <stp/>
        <stp/>
        <stp/>
        <stp>D</stp>
        <tr r="CO62" s="1"/>
      </tp>
      <tp>
        <v>99154</v>
        <stp/>
        <stp>StudyData</stp>
        <stp>CUS10</stp>
        <stp>FG</stp>
        <stp/>
        <stp>Close</stp>
        <stp>1</stp>
        <stp>-42</stp>
        <stp/>
        <stp/>
        <stp/>
        <stp/>
        <stp>D</stp>
        <tr r="CJ48" s="1"/>
      </tp>
      <tp>
        <v>99140</v>
        <stp/>
        <stp>StudyData</stp>
        <stp>CUS10</stp>
        <stp>FG</stp>
        <stp/>
        <stp>Close</stp>
        <stp>5</stp>
        <stp>-46</stp>
        <stp/>
        <stp/>
        <stp/>
        <stp/>
        <stp>D</stp>
        <tr r="CO52" s="1"/>
      </tp>
      <tp>
        <v>99204</v>
        <stp/>
        <stp>StudyData</stp>
        <stp>CUS10</stp>
        <stp>FG</stp>
        <stp/>
        <stp>Close</stp>
        <stp>1</stp>
        <stp>-12</stp>
        <stp/>
        <stp/>
        <stp/>
        <stp/>
        <stp>D</stp>
        <tr r="CJ18" s="1"/>
      </tp>
      <tp>
        <v>99214</v>
        <stp/>
        <stp>StudyData</stp>
        <stp>CUS10</stp>
        <stp>FG</stp>
        <stp/>
        <stp>Close</stp>
        <stp>5</stp>
        <stp>-16</stp>
        <stp/>
        <stp/>
        <stp/>
        <stp/>
        <stp>D</stp>
        <tr r="CO22" s="1"/>
      </tp>
      <tp>
        <v>99164</v>
        <stp/>
        <stp>StudyData</stp>
        <stp>CUS10</stp>
        <stp>FG</stp>
        <stp/>
        <stp>Close</stp>
        <stp>1</stp>
        <stp>-32</stp>
        <stp/>
        <stp/>
        <stp/>
        <stp/>
        <stp>D</stp>
        <tr r="CJ38" s="1"/>
      </tp>
      <tp>
        <v>99060</v>
        <stp/>
        <stp>StudyData</stp>
        <stp>CUS10</stp>
        <stp>FG</stp>
        <stp/>
        <stp>Close</stp>
        <stp>5</stp>
        <stp>-36</stp>
        <stp/>
        <stp/>
        <stp/>
        <stp/>
        <stp>D</stp>
        <tr r="CO42" s="1"/>
      </tp>
      <tp>
        <v>99174</v>
        <stp/>
        <stp>StudyData</stp>
        <stp>CUS10</stp>
        <stp>FG</stp>
        <stp/>
        <stp>Close</stp>
        <stp>1</stp>
        <stp>-22</stp>
        <stp/>
        <stp/>
        <stp/>
        <stp/>
        <stp>D</stp>
        <tr r="CJ28" s="1"/>
      </tp>
      <tp>
        <v>99200</v>
        <stp/>
        <stp>StudyData</stp>
        <stp>CUS10</stp>
        <stp>FG</stp>
        <stp/>
        <stp>Close</stp>
        <stp>5</stp>
        <stp>-26</stp>
        <stp/>
        <stp/>
        <stp/>
        <stp/>
        <stp>D</stp>
        <tr r="CO32" s="1"/>
      </tp>
      <tp>
        <v>99214</v>
        <stp/>
        <stp>StudyData</stp>
        <stp>CUS10</stp>
        <stp>FG</stp>
        <stp/>
        <stp>Open</stp>
        <stp>1</stp>
        <stp>-6</stp>
        <stp/>
        <stp/>
        <stp/>
        <stp/>
        <stp>D</stp>
        <tr r="AL12" s="1"/>
        <tr r="CG12" s="1"/>
      </tp>
      <tp>
        <v>99.671875</v>
        <stp/>
        <stp>StudyData</stp>
        <stp>CUS10</stp>
        <stp>FG</stp>
        <stp/>
        <stp>Open</stp>
        <stp>1</stp>
        <stp>-6</stp>
        <stp/>
        <stp/>
        <stp/>
        <stp/>
        <stp>T</stp>
        <tr r="AL12" s="1"/>
        <tr r="CG12" s="1"/>
      </tp>
      <tp>
        <v>99164</v>
        <stp/>
        <stp>StudyData</stp>
        <stp>CUS10</stp>
        <stp>FG</stp>
        <stp/>
        <stp>Open</stp>
        <stp>5</stp>
        <stp>-6</stp>
        <stp/>
        <stp/>
        <stp/>
        <stp/>
        <stp>D</stp>
        <tr r="CL12" s="1"/>
        <tr r="BM12" s="1"/>
      </tp>
      <tp>
        <v>99.515625</v>
        <stp/>
        <stp>StudyData</stp>
        <stp>CUS10</stp>
        <stp>FG</stp>
        <stp/>
        <stp>Open</stp>
        <stp>5</stp>
        <stp>-6</stp>
        <stp/>
        <stp/>
        <stp/>
        <stp/>
        <stp>T</stp>
        <tr r="CL12" s="1"/>
        <tr r="BM12" s="1"/>
      </tp>
      <tp>
        <v>0</v>
        <stp/>
        <stp>StudyData</stp>
        <stp>BAVolCr.AskVol^(SUBMINUTE((CUS10),1,Regular),5,0)</stp>
        <stp>Bar</stp>
        <stp/>
        <stp>Open</stp>
        <stp>5</stp>
        <stp>-11</stp>
        <stp/>
        <stp/>
        <stp/>
        <stp/>
        <stp>D</stp>
        <tr r="H17" s="1"/>
      </tp>
      <tp>
        <v>0</v>
        <stp/>
        <stp>StudyData</stp>
        <stp>BAVolCr.AskVol^(SUBMINUTE((CUS10),1,Regular),5,0)</stp>
        <stp>Bar</stp>
        <stp/>
        <stp>Open</stp>
        <stp>5</stp>
        <stp>-21</stp>
        <stp/>
        <stp/>
        <stp/>
        <stp/>
        <stp>D</stp>
        <tr r="H27" s="1"/>
      </tp>
      <tp>
        <v>0</v>
        <stp/>
        <stp>StudyData</stp>
        <stp>BAVolCr.AskVol^(SUBMINUTE((CUS10),1,Regular),5,0)</stp>
        <stp>Bar</stp>
        <stp/>
        <stp>Open</stp>
        <stp>5</stp>
        <stp>-31</stp>
        <stp/>
        <stp/>
        <stp/>
        <stp/>
        <stp>D</stp>
        <tr r="H37" s="1"/>
      </tp>
      <tp>
        <v>4000</v>
        <stp/>
        <stp>StudyData</stp>
        <stp>BAVolCr.AskVol^(SUBMINUTE((CUS10),1,Regular),5,0)</stp>
        <stp>Bar</stp>
        <stp/>
        <stp>Open</stp>
        <stp>5</stp>
        <stp>-41</stp>
        <stp/>
        <stp/>
        <stp/>
        <stp/>
        <stp>D</stp>
        <tr r="H47" s="1"/>
      </tp>
      <tp>
        <v>0</v>
        <stp/>
        <stp>StudyData</stp>
        <stp>BAVolCr.AskVol^(SUBMINUTE((CUS10),1,Regular),5,0)</stp>
        <stp>Bar</stp>
        <stp/>
        <stp>Open</stp>
        <stp>5</stp>
        <stp>-51</stp>
        <stp/>
        <stp/>
        <stp/>
        <stp/>
        <stp>D</stp>
        <tr r="H57" s="1"/>
      </tp>
      <tp>
        <v>3000</v>
        <stp/>
        <stp>StudyData</stp>
        <stp>BAVolCr.AskVol^(SUBMINUTE((CUS10),5,Regular),5,0)</stp>
        <stp>Bar</stp>
        <stp/>
        <stp>Open</stp>
        <stp>5</stp>
        <stp>-11</stp>
        <stp/>
        <stp/>
        <stp/>
        <stp/>
        <stp>D</stp>
        <tr r="AH17" s="1"/>
      </tp>
      <tp>
        <v>0</v>
        <stp/>
        <stp>StudyData</stp>
        <stp>BAVolCr.AskVol^(SUBMINUTE((CUS10),5,Regular),5,0)</stp>
        <stp>Bar</stp>
        <stp/>
        <stp>Open</stp>
        <stp>5</stp>
        <stp>-21</stp>
        <stp/>
        <stp/>
        <stp/>
        <stp/>
        <stp>D</stp>
        <tr r="AH27" s="1"/>
      </tp>
      <tp>
        <v>10000</v>
        <stp/>
        <stp>StudyData</stp>
        <stp>BAVolCr.AskVol^(SUBMINUTE((CUS10),5,Regular),5,0)</stp>
        <stp>Bar</stp>
        <stp/>
        <stp>Open</stp>
        <stp>5</stp>
        <stp>-31</stp>
        <stp/>
        <stp/>
        <stp/>
        <stp/>
        <stp>D</stp>
        <tr r="AH37" s="1"/>
      </tp>
      <tp>
        <v>0</v>
        <stp/>
        <stp>StudyData</stp>
        <stp>BAVolCr.AskVol^(SUBMINUTE((CUS10),5,Regular),5,0)</stp>
        <stp>Bar</stp>
        <stp/>
        <stp>Open</stp>
        <stp>5</stp>
        <stp>-41</stp>
        <stp/>
        <stp/>
        <stp/>
        <stp/>
        <stp>D</stp>
        <tr r="AH47" s="1"/>
      </tp>
      <tp>
        <v>47000</v>
        <stp/>
        <stp>StudyData</stp>
        <stp>BAVolCr.AskVol^(SUBMINUTE((CUS10),5,Regular),5,0)</stp>
        <stp>Bar</stp>
        <stp/>
        <stp>Open</stp>
        <stp>5</stp>
        <stp>-51</stp>
        <stp/>
        <stp/>
        <stp/>
        <stp/>
        <stp>D</stp>
        <tr r="AH57" s="1"/>
      </tp>
      <tp>
        <v>0</v>
        <stp/>
        <stp>StudyData</stp>
        <stp>BAVolCr.BidVol^(SUBMINUTE((CUS10),5,Regular),5,0)</stp>
        <stp>Bar</stp>
        <stp/>
        <stp>Open</stp>
        <stp>5</stp>
        <stp>-12</stp>
        <stp/>
        <stp/>
        <stp/>
        <stp/>
        <stp>D</stp>
        <tr r="AG18" s="1"/>
      </tp>
      <tp>
        <v>9000</v>
        <stp/>
        <stp>StudyData</stp>
        <stp>BAVolCr.BidVol^(SUBMINUTE((CUS10),5,Regular),5,0)</stp>
        <stp>Bar</stp>
        <stp/>
        <stp>Open</stp>
        <stp>5</stp>
        <stp>-22</stp>
        <stp/>
        <stp/>
        <stp/>
        <stp/>
        <stp>D</stp>
        <tr r="AG28" s="1"/>
      </tp>
      <tp>
        <v>0</v>
        <stp/>
        <stp>StudyData</stp>
        <stp>BAVolCr.BidVol^(SUBMINUTE((CUS10),5,Regular),5,0)</stp>
        <stp>Bar</stp>
        <stp/>
        <stp>Open</stp>
        <stp>5</stp>
        <stp>-32</stp>
        <stp/>
        <stp/>
        <stp/>
        <stp/>
        <stp>D</stp>
        <tr r="AG38" s="1"/>
      </tp>
      <tp>
        <v>0</v>
        <stp/>
        <stp>StudyData</stp>
        <stp>BAVolCr.BidVol^(SUBMINUTE((CUS10),5,Regular),5,0)</stp>
        <stp>Bar</stp>
        <stp/>
        <stp>Open</stp>
        <stp>5</stp>
        <stp>-42</stp>
        <stp/>
        <stp/>
        <stp/>
        <stp/>
        <stp>D</stp>
        <tr r="AG48" s="1"/>
      </tp>
      <tp>
        <v>8000</v>
        <stp/>
        <stp>StudyData</stp>
        <stp>BAVolCr.BidVol^(SUBMINUTE((CUS10),5,Regular),5,0)</stp>
        <stp>Bar</stp>
        <stp/>
        <stp>Open</stp>
        <stp>5</stp>
        <stp>-52</stp>
        <stp/>
        <stp/>
        <stp/>
        <stp/>
        <stp>D</stp>
        <tr r="AG58" s="1"/>
      </tp>
      <tp>
        <v>99220</v>
        <stp/>
        <stp>StudyData</stp>
        <stp>CUS10</stp>
        <stp>FG</stp>
        <stp/>
        <stp>High</stp>
        <stp>1</stp>
        <stp>-1</stp>
        <stp/>
        <stp/>
        <stp/>
        <stp/>
        <stp>D</stp>
        <tr r="AM7" s="1"/>
        <tr r="CH7" s="1"/>
      </tp>
      <tp>
        <v>99.6875</v>
        <stp/>
        <stp>StudyData</stp>
        <stp>CUS10</stp>
        <stp>FG</stp>
        <stp/>
        <stp>High</stp>
        <stp>1</stp>
        <stp>-1</stp>
        <stp/>
        <stp/>
        <stp/>
        <stp/>
        <stp>T</stp>
        <tr r="AM7" s="1"/>
        <tr r="CH7" s="1"/>
      </tp>
      <tp>
        <v>99220</v>
        <stp/>
        <stp>StudyData</stp>
        <stp>CUS10</stp>
        <stp>FG</stp>
        <stp/>
        <stp>High</stp>
        <stp>5</stp>
        <stp>-1</stp>
        <stp/>
        <stp/>
        <stp/>
        <stp/>
        <stp>D</stp>
        <tr r="CM7" s="1"/>
        <tr r="BN7" s="1"/>
      </tp>
      <tp>
        <v>99.6875</v>
        <stp/>
        <stp>StudyData</stp>
        <stp>CUS10</stp>
        <stp>FG</stp>
        <stp/>
        <stp>High</stp>
        <stp>5</stp>
        <stp>-1</stp>
        <stp/>
        <stp/>
        <stp/>
        <stp/>
        <stp>T</stp>
        <tr r="CM7" s="1"/>
        <tr r="BN7" s="1"/>
      </tp>
      <tp>
        <v>99.46875</v>
        <stp/>
        <stp>StudyData</stp>
        <stp>CUS10</stp>
        <stp>FG</stp>
        <stp/>
        <stp>Close</stp>
        <stp>1</stp>
        <stp>-53</stp>
        <stp/>
        <stp/>
        <stp/>
        <stp/>
        <stp>T</stp>
        <tr r="AO59" s="1"/>
        <tr r="AO59" s="1"/>
        <tr r="CJ59" s="1"/>
      </tp>
      <tp>
        <v>99.515625</v>
        <stp/>
        <stp>StudyData</stp>
        <stp>CUS10</stp>
        <stp>FG</stp>
        <stp/>
        <stp>Close</stp>
        <stp>5</stp>
        <stp>-57</stp>
        <stp/>
        <stp/>
        <stp/>
        <stp/>
        <stp>T</stp>
        <tr r="CO63" s="1"/>
        <tr r="BP63" s="1"/>
        <tr r="BP63" s="1"/>
      </tp>
      <tp>
        <v>99.5</v>
        <stp/>
        <stp>StudyData</stp>
        <stp>CUS10</stp>
        <stp>FG</stp>
        <stp/>
        <stp>Close</stp>
        <stp>1</stp>
        <stp>-43</stp>
        <stp/>
        <stp/>
        <stp/>
        <stp/>
        <stp>T</stp>
        <tr r="AO49" s="1"/>
        <tr r="AO49" s="1"/>
        <tr r="CJ49" s="1"/>
      </tp>
      <tp>
        <v>99.421875</v>
        <stp/>
        <stp>StudyData</stp>
        <stp>CUS10</stp>
        <stp>FG</stp>
        <stp/>
        <stp>Close</stp>
        <stp>5</stp>
        <stp>-47</stp>
        <stp/>
        <stp/>
        <stp/>
        <stp/>
        <stp>T</stp>
        <tr r="CO53" s="1"/>
        <tr r="BP53" s="1"/>
        <tr r="BP53" s="1"/>
      </tp>
      <tp>
        <v>99.625</v>
        <stp/>
        <stp>StudyData</stp>
        <stp>CUS10</stp>
        <stp>FG</stp>
        <stp/>
        <stp>Close</stp>
        <stp>1</stp>
        <stp>-13</stp>
        <stp/>
        <stp/>
        <stp/>
        <stp/>
        <stp>T</stp>
        <tr r="AO19" s="1"/>
        <tr r="AO19" s="1"/>
        <tr r="CJ19" s="1"/>
      </tp>
      <tp>
        <v>99.671875</v>
        <stp/>
        <stp>StudyData</stp>
        <stp>CUS10</stp>
        <stp>FG</stp>
        <stp/>
        <stp>Close</stp>
        <stp>5</stp>
        <stp>-17</stp>
        <stp/>
        <stp/>
        <stp/>
        <stp/>
        <stp>T</stp>
        <tr r="CO23" s="1"/>
        <tr r="BP23" s="1"/>
        <tr r="BP23" s="1"/>
      </tp>
      <tp>
        <v>99.515625</v>
        <stp/>
        <stp>StudyData</stp>
        <stp>CUS10</stp>
        <stp>FG</stp>
        <stp/>
        <stp>Close</stp>
        <stp>1</stp>
        <stp>-33</stp>
        <stp/>
        <stp/>
        <stp/>
        <stp/>
        <stp>T</stp>
        <tr r="AO39" s="1"/>
        <tr r="AO39" s="1"/>
        <tr r="CJ39" s="1"/>
      </tp>
      <tp>
        <v>99.1875</v>
        <stp/>
        <stp>StudyData</stp>
        <stp>CUS10</stp>
        <stp>FG</stp>
        <stp/>
        <stp>Close</stp>
        <stp>5</stp>
        <stp>-37</stp>
        <stp/>
        <stp/>
        <stp/>
        <stp/>
        <stp>T</stp>
        <tr r="CO43" s="1"/>
        <tr r="BP43" s="1"/>
        <tr r="BP43" s="1"/>
      </tp>
      <tp>
        <v>99.5625</v>
        <stp/>
        <stp>StudyData</stp>
        <stp>CUS10</stp>
        <stp>FG</stp>
        <stp/>
        <stp>Close</stp>
        <stp>1</stp>
        <stp>-23</stp>
        <stp/>
        <stp/>
        <stp/>
        <stp/>
        <stp>T</stp>
        <tr r="AO29" s="1"/>
        <tr r="AO29" s="1"/>
        <tr r="CJ29" s="1"/>
      </tp>
      <tp>
        <v>99.53125</v>
        <stp/>
        <stp>StudyData</stp>
        <stp>CUS10</stp>
        <stp>FG</stp>
        <stp/>
        <stp>Close</stp>
        <stp>5</stp>
        <stp>-27</stp>
        <stp/>
        <stp/>
        <stp/>
        <stp/>
        <stp>T</stp>
        <tr r="CO33" s="1"/>
        <tr r="BP33" s="1"/>
        <tr r="BP33" s="1"/>
      </tp>
      <tp>
        <v>99150</v>
        <stp/>
        <stp>StudyData</stp>
        <stp>CUS10</stp>
        <stp>FG</stp>
        <stp/>
        <stp>Close</stp>
        <stp>1</stp>
        <stp>-53</stp>
        <stp/>
        <stp/>
        <stp/>
        <stp/>
        <stp>D</stp>
        <tr r="CJ59" s="1"/>
      </tp>
      <tp>
        <v>99164</v>
        <stp/>
        <stp>StudyData</stp>
        <stp>CUS10</stp>
        <stp>FG</stp>
        <stp/>
        <stp>Close</stp>
        <stp>5</stp>
        <stp>-57</stp>
        <stp/>
        <stp/>
        <stp/>
        <stp/>
        <stp>D</stp>
        <tr r="CO63" s="1"/>
      </tp>
      <tp>
        <v>99160</v>
        <stp/>
        <stp>StudyData</stp>
        <stp>CUS10</stp>
        <stp>FG</stp>
        <stp/>
        <stp>Close</stp>
        <stp>1</stp>
        <stp>-43</stp>
        <stp/>
        <stp/>
        <stp/>
        <stp/>
        <stp>D</stp>
        <tr r="CJ49" s="1"/>
      </tp>
      <tp>
        <v>99134</v>
        <stp/>
        <stp>StudyData</stp>
        <stp>CUS10</stp>
        <stp>FG</stp>
        <stp/>
        <stp>Close</stp>
        <stp>5</stp>
        <stp>-47</stp>
        <stp/>
        <stp/>
        <stp/>
        <stp/>
        <stp>D</stp>
        <tr r="CO53" s="1"/>
      </tp>
      <tp>
        <v>99200</v>
        <stp/>
        <stp>StudyData</stp>
        <stp>CUS10</stp>
        <stp>FG</stp>
        <stp/>
        <stp>Close</stp>
        <stp>1</stp>
        <stp>-13</stp>
        <stp/>
        <stp/>
        <stp/>
        <stp/>
        <stp>D</stp>
        <tr r="CJ19" s="1"/>
      </tp>
      <tp>
        <v>99214</v>
        <stp/>
        <stp>StudyData</stp>
        <stp>CUS10</stp>
        <stp>FG</stp>
        <stp/>
        <stp>Close</stp>
        <stp>5</stp>
        <stp>-17</stp>
        <stp/>
        <stp/>
        <stp/>
        <stp/>
        <stp>D</stp>
        <tr r="CO23" s="1"/>
      </tp>
      <tp>
        <v>99164</v>
        <stp/>
        <stp>StudyData</stp>
        <stp>CUS10</stp>
        <stp>FG</stp>
        <stp/>
        <stp>Close</stp>
        <stp>1</stp>
        <stp>-33</stp>
        <stp/>
        <stp/>
        <stp/>
        <stp/>
        <stp>D</stp>
        <tr r="CJ39" s="1"/>
      </tp>
      <tp>
        <v>99060</v>
        <stp/>
        <stp>StudyData</stp>
        <stp>CUS10</stp>
        <stp>FG</stp>
        <stp/>
        <stp>Close</stp>
        <stp>5</stp>
        <stp>-37</stp>
        <stp/>
        <stp/>
        <stp/>
        <stp/>
        <stp>D</stp>
        <tr r="CO43" s="1"/>
      </tp>
      <tp>
        <v>99180</v>
        <stp/>
        <stp>StudyData</stp>
        <stp>CUS10</stp>
        <stp>FG</stp>
        <stp/>
        <stp>Close</stp>
        <stp>1</stp>
        <stp>-23</stp>
        <stp/>
        <stp/>
        <stp/>
        <stp/>
        <stp>D</stp>
        <tr r="CJ29" s="1"/>
      </tp>
      <tp>
        <v>99170</v>
        <stp/>
        <stp>StudyData</stp>
        <stp>CUS10</stp>
        <stp>FG</stp>
        <stp/>
        <stp>Close</stp>
        <stp>5</stp>
        <stp>-27</stp>
        <stp/>
        <stp/>
        <stp/>
        <stp/>
        <stp>D</stp>
        <tr r="CO33" s="1"/>
      </tp>
      <tp>
        <v>99214</v>
        <stp/>
        <stp>StudyData</stp>
        <stp>CUS10</stp>
        <stp>FG</stp>
        <stp/>
        <stp>Open</stp>
        <stp>1</stp>
        <stp>-1</stp>
        <stp/>
        <stp/>
        <stp/>
        <stp/>
        <stp>D</stp>
        <tr r="AL7" s="1"/>
        <tr r="CG7" s="1"/>
      </tp>
      <tp>
        <v>99.671875</v>
        <stp/>
        <stp>StudyData</stp>
        <stp>CUS10</stp>
        <stp>FG</stp>
        <stp/>
        <stp>Open</stp>
        <stp>1</stp>
        <stp>-1</stp>
        <stp/>
        <stp/>
        <stp/>
        <stp/>
        <stp>T</stp>
        <tr r="AL7" s="1"/>
        <tr r="CG7" s="1"/>
      </tp>
      <tp>
        <v>99214</v>
        <stp/>
        <stp>StudyData</stp>
        <stp>CUS10</stp>
        <stp>FG</stp>
        <stp/>
        <stp>Open</stp>
        <stp>5</stp>
        <stp>-1</stp>
        <stp/>
        <stp/>
        <stp/>
        <stp/>
        <stp>D</stp>
        <tr r="CL7" s="1"/>
        <tr r="BM7" s="1"/>
      </tp>
      <tp>
        <v>99.671875</v>
        <stp/>
        <stp>StudyData</stp>
        <stp>CUS10</stp>
        <stp>FG</stp>
        <stp/>
        <stp>Open</stp>
        <stp>5</stp>
        <stp>-1</stp>
        <stp/>
        <stp/>
        <stp/>
        <stp/>
        <stp>T</stp>
        <tr r="CL7" s="1"/>
        <tr r="BM7" s="1"/>
      </tp>
      <tp>
        <v>0</v>
        <stp/>
        <stp>StudyData</stp>
        <stp>BAVolCr.AskVol^(SUBMINUTE((CUS10),1,Regular),5,0)</stp>
        <stp>Bar</stp>
        <stp/>
        <stp>Open</stp>
        <stp>5</stp>
        <stp>-16</stp>
        <stp/>
        <stp/>
        <stp/>
        <stp/>
        <stp>D</stp>
        <tr r="H22" s="1"/>
      </tp>
      <tp>
        <v>0</v>
        <stp/>
        <stp>StudyData</stp>
        <stp>BAVolCr.AskVol^(SUBMINUTE((CUS10),1,Regular),5,0)</stp>
        <stp>Bar</stp>
        <stp/>
        <stp>Open</stp>
        <stp>5</stp>
        <stp>-26</stp>
        <stp/>
        <stp/>
        <stp/>
        <stp/>
        <stp>D</stp>
        <tr r="H32" s="1"/>
      </tp>
      <tp>
        <v>2000</v>
        <stp/>
        <stp>StudyData</stp>
        <stp>BAVolCr.AskVol^(SUBMINUTE((CUS10),1,Regular),5,0)</stp>
        <stp>Bar</stp>
        <stp/>
        <stp>Open</stp>
        <stp>5</stp>
        <stp>-36</stp>
        <stp/>
        <stp/>
        <stp/>
        <stp/>
        <stp>D</stp>
        <tr r="H42" s="1"/>
      </tp>
      <tp>
        <v>2000</v>
        <stp/>
        <stp>StudyData</stp>
        <stp>BAVolCr.AskVol^(SUBMINUTE((CUS10),1,Regular),5,0)</stp>
        <stp>Bar</stp>
        <stp/>
        <stp>Open</stp>
        <stp>5</stp>
        <stp>-46</stp>
        <stp/>
        <stp/>
        <stp/>
        <stp/>
        <stp>D</stp>
        <tr r="H52" s="1"/>
      </tp>
      <tp>
        <v>1000</v>
        <stp/>
        <stp>StudyData</stp>
        <stp>BAVolCr.AskVol^(SUBMINUTE((CUS10),1,Regular),5,0)</stp>
        <stp>Bar</stp>
        <stp/>
        <stp>Open</stp>
        <stp>5</stp>
        <stp>-56</stp>
        <stp/>
        <stp/>
        <stp/>
        <stp/>
        <stp>D</stp>
        <tr r="H62" s="1"/>
      </tp>
      <tp>
        <v>7000</v>
        <stp/>
        <stp>StudyData</stp>
        <stp>BAVolCr.AskVol^(SUBMINUTE((CUS10),5,Regular),5,0)</stp>
        <stp>Bar</stp>
        <stp/>
        <stp>Open</stp>
        <stp>5</stp>
        <stp>-16</stp>
        <stp/>
        <stp/>
        <stp/>
        <stp/>
        <stp>D</stp>
        <tr r="AH22" s="1"/>
      </tp>
      <tp>
        <v>0</v>
        <stp/>
        <stp>StudyData</stp>
        <stp>BAVolCr.AskVol^(SUBMINUTE((CUS10),5,Regular),5,0)</stp>
        <stp>Bar</stp>
        <stp/>
        <stp>Open</stp>
        <stp>5</stp>
        <stp>-26</stp>
        <stp/>
        <stp/>
        <stp/>
        <stp/>
        <stp>D</stp>
        <tr r="AH32" s="1"/>
      </tp>
      <tp>
        <v>5000</v>
        <stp/>
        <stp>StudyData</stp>
        <stp>BAVolCr.AskVol^(SUBMINUTE((CUS10),5,Regular),5,0)</stp>
        <stp>Bar</stp>
        <stp/>
        <stp>Open</stp>
        <stp>5</stp>
        <stp>-36</stp>
        <stp/>
        <stp/>
        <stp/>
        <stp/>
        <stp>D</stp>
        <tr r="AH42" s="1"/>
      </tp>
      <tp>
        <v>41000</v>
        <stp/>
        <stp>StudyData</stp>
        <stp>BAVolCr.AskVol^(SUBMINUTE((CUS10),5,Regular),5,0)</stp>
        <stp>Bar</stp>
        <stp/>
        <stp>Open</stp>
        <stp>5</stp>
        <stp>-46</stp>
        <stp/>
        <stp/>
        <stp/>
        <stp/>
        <stp>D</stp>
        <tr r="AH52" s="1"/>
      </tp>
      <tp>
        <v>0</v>
        <stp/>
        <stp>StudyData</stp>
        <stp>BAVolCr.AskVol^(SUBMINUTE((CUS10),5,Regular),5,0)</stp>
        <stp>Bar</stp>
        <stp/>
        <stp>Open</stp>
        <stp>5</stp>
        <stp>-56</stp>
        <stp/>
        <stp/>
        <stp/>
        <stp/>
        <stp>D</stp>
        <tr r="AH62" s="1"/>
      </tp>
      <tp>
        <v>0</v>
        <stp/>
        <stp>StudyData</stp>
        <stp>BAVolCr.BidVol^(SUBMINUTE((CUS10),5,Regular),5,0)</stp>
        <stp>Bar</stp>
        <stp/>
        <stp>Open</stp>
        <stp>5</stp>
        <stp>-15</stp>
        <stp/>
        <stp/>
        <stp/>
        <stp/>
        <stp>D</stp>
        <tr r="AG21" s="1"/>
      </tp>
      <tp>
        <v>9000</v>
        <stp/>
        <stp>StudyData</stp>
        <stp>BAVolCr.BidVol^(SUBMINUTE((CUS10),5,Regular),5,0)</stp>
        <stp>Bar</stp>
        <stp/>
        <stp>Open</stp>
        <stp>5</stp>
        <stp>-25</stp>
        <stp/>
        <stp/>
        <stp/>
        <stp/>
        <stp>D</stp>
        <tr r="AG31" s="1"/>
      </tp>
      <tp>
        <v>4000</v>
        <stp/>
        <stp>StudyData</stp>
        <stp>BAVolCr.BidVol^(SUBMINUTE((CUS10),5,Regular),5,0)</stp>
        <stp>Bar</stp>
        <stp/>
        <stp>Open</stp>
        <stp>5</stp>
        <stp>-35</stp>
        <stp/>
        <stp/>
        <stp/>
        <stp/>
        <stp>D</stp>
        <tr r="AG41" s="1"/>
      </tp>
      <tp>
        <v>9000</v>
        <stp/>
        <stp>StudyData</stp>
        <stp>BAVolCr.BidVol^(SUBMINUTE((CUS10),5,Regular),5,0)</stp>
        <stp>Bar</stp>
        <stp/>
        <stp>Open</stp>
        <stp>5</stp>
        <stp>-45</stp>
        <stp/>
        <stp/>
        <stp/>
        <stp/>
        <stp>D</stp>
        <tr r="AG51" s="1"/>
      </tp>
      <tp>
        <v>1000</v>
        <stp/>
        <stp>StudyData</stp>
        <stp>BAVolCr.BidVol^(SUBMINUTE((CUS10),5,Regular),5,0)</stp>
        <stp>Bar</stp>
        <stp/>
        <stp>Open</stp>
        <stp>5</stp>
        <stp>-55</stp>
        <stp/>
        <stp/>
        <stp/>
        <stp/>
        <stp>D</stp>
        <tr r="AG61" s="1"/>
      </tp>
      <tp>
        <v>99220</v>
        <stp/>
        <stp>StudyData</stp>
        <stp>CUS10</stp>
        <stp>FG</stp>
        <stp/>
        <stp>High</stp>
        <stp>1</stp>
        <stp>-6</stp>
        <stp/>
        <stp/>
        <stp/>
        <stp/>
        <stp>D</stp>
        <tr r="AM12" s="1"/>
        <tr r="CH12" s="1"/>
      </tp>
      <tp>
        <v>99.6875</v>
        <stp/>
        <stp>StudyData</stp>
        <stp>CUS10</stp>
        <stp>FG</stp>
        <stp/>
        <stp>High</stp>
        <stp>1</stp>
        <stp>-6</stp>
        <stp/>
        <stp/>
        <stp/>
        <stp/>
        <stp>T</stp>
        <tr r="AM12" s="1"/>
        <tr r="CH12" s="1"/>
      </tp>
      <tp>
        <v>99190</v>
        <stp/>
        <stp>StudyData</stp>
        <stp>CUS10</stp>
        <stp>FG</stp>
        <stp/>
        <stp>High</stp>
        <stp>5</stp>
        <stp>-6</stp>
        <stp/>
        <stp/>
        <stp/>
        <stp/>
        <stp>D</stp>
        <tr r="CM12" s="1"/>
        <tr r="BN12" s="1"/>
      </tp>
      <tp>
        <v>99.59375</v>
        <stp/>
        <stp>StudyData</stp>
        <stp>CUS10</stp>
        <stp>FG</stp>
        <stp/>
        <stp>High</stp>
        <stp>5</stp>
        <stp>-6</stp>
        <stp/>
        <stp/>
        <stp/>
        <stp/>
        <stp>T</stp>
        <tr r="CM12" s="1"/>
        <tr r="BN12" s="1"/>
      </tp>
      <tp>
        <v>99.484375</v>
        <stp/>
        <stp>StudyData</stp>
        <stp>CUS10</stp>
        <stp>FG</stp>
        <stp/>
        <stp>Close</stp>
        <stp>1</stp>
        <stp>-54</stp>
        <stp/>
        <stp/>
        <stp/>
        <stp/>
        <stp>T</stp>
        <tr r="AO60" s="1"/>
        <tr r="AO60" s="1"/>
        <tr r="CJ60" s="1"/>
      </tp>
      <tp>
        <v>99.453125</v>
        <stp/>
        <stp>StudyData</stp>
        <stp>CUS10</stp>
        <stp>FG</stp>
        <stp/>
        <stp>Close</stp>
        <stp>5</stp>
        <stp>-50</stp>
        <stp/>
        <stp/>
        <stp/>
        <stp/>
        <stp>T</stp>
        <tr r="BP56" s="1"/>
        <tr r="BP56" s="1"/>
        <tr r="CO56" s="1"/>
      </tp>
      <tp>
        <v>99.46875</v>
        <stp/>
        <stp>StudyData</stp>
        <stp>CUS10</stp>
        <stp>FG</stp>
        <stp/>
        <stp>Close</stp>
        <stp>1</stp>
        <stp>-44</stp>
        <stp/>
        <stp/>
        <stp/>
        <stp/>
        <stp>T</stp>
        <tr r="AO50" s="1"/>
        <tr r="AO50" s="1"/>
        <tr r="CJ50" s="1"/>
      </tp>
      <tp>
        <v>99.515625</v>
        <stp/>
        <stp>StudyData</stp>
        <stp>CUS10</stp>
        <stp>FG</stp>
        <stp/>
        <stp>Close</stp>
        <stp>5</stp>
        <stp>-40</stp>
        <stp/>
        <stp/>
        <stp/>
        <stp/>
        <stp>T</stp>
        <tr r="CO46" s="1"/>
        <tr r="BP46" s="1"/>
        <tr r="BP46" s="1"/>
      </tp>
      <tp>
        <v>99.46875</v>
        <stp/>
        <stp>StudyData</stp>
        <stp>CUS10</stp>
        <stp>FG</stp>
        <stp/>
        <stp>Close</stp>
        <stp>5</stp>
        <stp>-60</stp>
        <stp/>
        <stp/>
        <stp/>
        <stp/>
        <stp>T</stp>
        <tr r="BP66" s="1"/>
        <tr r="BP66" s="1"/>
        <tr r="CO66" s="1"/>
      </tp>
      <tp>
        <v>99.625</v>
        <stp/>
        <stp>StudyData</stp>
        <stp>CUS10</stp>
        <stp>FG</stp>
        <stp/>
        <stp>Close</stp>
        <stp>1</stp>
        <stp>-14</stp>
        <stp/>
        <stp/>
        <stp/>
        <stp/>
        <stp>T</stp>
        <tr r="AO20" s="1"/>
        <tr r="AO20" s="1"/>
        <tr r="CJ20" s="1"/>
      </tp>
      <tp>
        <v>99.484375</v>
        <stp/>
        <stp>StudyData</stp>
        <stp>CUS10</stp>
        <stp>FG</stp>
        <stp/>
        <stp>Close</stp>
        <stp>5</stp>
        <stp>-10</stp>
        <stp/>
        <stp/>
        <stp/>
        <stp/>
        <stp>T</stp>
        <tr r="BP16" s="1"/>
        <tr r="BP16" s="1"/>
        <tr r="CO16" s="1"/>
      </tp>
      <tp>
        <v>99.53125</v>
        <stp/>
        <stp>StudyData</stp>
        <stp>CUS10</stp>
        <stp>FG</stp>
        <stp/>
        <stp>Close</stp>
        <stp>1</stp>
        <stp>-34</stp>
        <stp/>
        <stp/>
        <stp/>
        <stp/>
        <stp>T</stp>
        <tr r="AO40" s="1"/>
        <tr r="AO40" s="1"/>
        <tr r="CJ40" s="1"/>
      </tp>
      <tp>
        <v>99.484375</v>
        <stp/>
        <stp>StudyData</stp>
        <stp>CUS10</stp>
        <stp>FG</stp>
        <stp/>
        <stp>Close</stp>
        <stp>5</stp>
        <stp>-30</stp>
        <stp/>
        <stp/>
        <stp/>
        <stp/>
        <stp>T</stp>
        <tr r="CO36" s="1"/>
        <tr r="BP36" s="1"/>
        <tr r="BP36" s="1"/>
      </tp>
      <tp>
        <v>99.578125</v>
        <stp/>
        <stp>StudyData</stp>
        <stp>CUS10</stp>
        <stp>FG</stp>
        <stp/>
        <stp>Close</stp>
        <stp>1</stp>
        <stp>-24</stp>
        <stp/>
        <stp/>
        <stp/>
        <stp/>
        <stp>T</stp>
        <tr r="AO30" s="1"/>
        <tr r="AO30" s="1"/>
        <tr r="CJ30" s="1"/>
      </tp>
      <tp>
        <v>99.609375</v>
        <stp/>
        <stp>StudyData</stp>
        <stp>CUS10</stp>
        <stp>FG</stp>
        <stp/>
        <stp>Close</stp>
        <stp>5</stp>
        <stp>-20</stp>
        <stp/>
        <stp/>
        <stp/>
        <stp/>
        <stp>T</stp>
        <tr r="BP26" s="1"/>
        <tr r="BP26" s="1"/>
        <tr r="CO26" s="1"/>
      </tp>
      <tp>
        <v>99154</v>
        <stp/>
        <stp>StudyData</stp>
        <stp>CUS10</stp>
        <stp>FG</stp>
        <stp/>
        <stp>Close</stp>
        <stp>1</stp>
        <stp>-54</stp>
        <stp/>
        <stp/>
        <stp/>
        <stp/>
        <stp>D</stp>
        <tr r="CJ60" s="1"/>
      </tp>
      <tp>
        <v>99144</v>
        <stp/>
        <stp>StudyData</stp>
        <stp>CUS10</stp>
        <stp>FG</stp>
        <stp/>
        <stp>Close</stp>
        <stp>5</stp>
        <stp>-50</stp>
        <stp/>
        <stp/>
        <stp/>
        <stp/>
        <stp>D</stp>
        <tr r="CO56" s="1"/>
      </tp>
      <tp>
        <v>99150</v>
        <stp/>
        <stp>StudyData</stp>
        <stp>CUS10</stp>
        <stp>FG</stp>
        <stp/>
        <stp>Close</stp>
        <stp>1</stp>
        <stp>-44</stp>
        <stp/>
        <stp/>
        <stp/>
        <stp/>
        <stp>D</stp>
        <tr r="CJ50" s="1"/>
      </tp>
      <tp>
        <v>99164</v>
        <stp/>
        <stp>StudyData</stp>
        <stp>CUS10</stp>
        <stp>FG</stp>
        <stp/>
        <stp>Close</stp>
        <stp>5</stp>
        <stp>-40</stp>
        <stp/>
        <stp/>
        <stp/>
        <stp/>
        <stp>D</stp>
        <tr r="CO46" s="1"/>
      </tp>
      <tp>
        <v>99150</v>
        <stp/>
        <stp>StudyData</stp>
        <stp>CUS10</stp>
        <stp>FG</stp>
        <stp/>
        <stp>Close</stp>
        <stp>5</stp>
        <stp>-60</stp>
        <stp/>
        <stp/>
        <stp/>
        <stp/>
        <stp>D</stp>
        <tr r="CO66" s="1"/>
      </tp>
      <tp>
        <v>99200</v>
        <stp/>
        <stp>StudyData</stp>
        <stp>CUS10</stp>
        <stp>FG</stp>
        <stp/>
        <stp>Close</stp>
        <stp>1</stp>
        <stp>-14</stp>
        <stp/>
        <stp/>
        <stp/>
        <stp/>
        <stp>D</stp>
        <tr r="CJ20" s="1"/>
      </tp>
      <tp>
        <v>99154</v>
        <stp/>
        <stp>StudyData</stp>
        <stp>CUS10</stp>
        <stp>FG</stp>
        <stp/>
        <stp>Close</stp>
        <stp>5</stp>
        <stp>-10</stp>
        <stp/>
        <stp/>
        <stp/>
        <stp/>
        <stp>D</stp>
        <tr r="CO16" s="1"/>
      </tp>
      <tp>
        <v>99170</v>
        <stp/>
        <stp>StudyData</stp>
        <stp>CUS10</stp>
        <stp>FG</stp>
        <stp/>
        <stp>Close</stp>
        <stp>1</stp>
        <stp>-34</stp>
        <stp/>
        <stp/>
        <stp/>
        <stp/>
        <stp>D</stp>
        <tr r="CJ40" s="1"/>
      </tp>
      <tp>
        <v>99154</v>
        <stp/>
        <stp>StudyData</stp>
        <stp>CUS10</stp>
        <stp>FG</stp>
        <stp/>
        <stp>Close</stp>
        <stp>5</stp>
        <stp>-30</stp>
        <stp/>
        <stp/>
        <stp/>
        <stp/>
        <stp>D</stp>
        <tr r="CO36" s="1"/>
      </tp>
      <tp>
        <v>99184</v>
        <stp/>
        <stp>StudyData</stp>
        <stp>CUS10</stp>
        <stp>FG</stp>
        <stp/>
        <stp>Close</stp>
        <stp>1</stp>
        <stp>-24</stp>
        <stp/>
        <stp/>
        <stp/>
        <stp/>
        <stp>D</stp>
        <tr r="CJ30" s="1"/>
      </tp>
      <tp>
        <v>99194</v>
        <stp/>
        <stp>StudyData</stp>
        <stp>CUS10</stp>
        <stp>FG</stp>
        <stp/>
        <stp>Close</stp>
        <stp>5</stp>
        <stp>-20</stp>
        <stp/>
        <stp/>
        <stp/>
        <stp/>
        <stp>D</stp>
        <tr r="CO26" s="1"/>
      </tp>
      <tp>
        <v>99.546875</v>
        <stp/>
        <stp>StudyData</stp>
        <stp>CUS10</stp>
        <stp>FG</stp>
        <stp/>
        <stp>High</stp>
        <stp>5</stp>
        <stp>-28</stp>
        <stp/>
        <stp/>
        <stp/>
        <stp/>
        <stp>T</stp>
        <tr r="CM34" s="1"/>
        <tr r="BN34" s="1"/>
      </tp>
      <tp>
        <v>99.9375</v>
        <stp/>
        <stp>StudyData</stp>
        <stp>CUS10</stp>
        <stp>FG</stp>
        <stp/>
        <stp>High</stp>
        <stp>5</stp>
        <stp>-38</stp>
        <stp/>
        <stp/>
        <stp/>
        <stp/>
        <stp>T</stp>
        <tr r="CM44" s="1"/>
        <tr r="BN44" s="1"/>
      </tp>
      <tp>
        <v>99.71875</v>
        <stp/>
        <stp>StudyData</stp>
        <stp>CUS10</stp>
        <stp>FG</stp>
        <stp/>
        <stp>High</stp>
        <stp>5</stp>
        <stp>-18</stp>
        <stp/>
        <stp/>
        <stp/>
        <stp/>
        <stp>T</stp>
        <tr r="CM24" s="1"/>
        <tr r="BN24" s="1"/>
      </tp>
      <tp>
        <v>99.484375</v>
        <stp/>
        <stp>StudyData</stp>
        <stp>CUS10</stp>
        <stp>FG</stp>
        <stp/>
        <stp>High</stp>
        <stp>5</stp>
        <stp>-48</stp>
        <stp/>
        <stp/>
        <stp/>
        <stp/>
        <stp>T</stp>
        <tr r="CM54" s="1"/>
        <tr r="BN54" s="1"/>
      </tp>
      <tp>
        <v>99.53125</v>
        <stp/>
        <stp>StudyData</stp>
        <stp>CUS10</stp>
        <stp>FG</stp>
        <stp/>
        <stp>High</stp>
        <stp>5</stp>
        <stp>-58</stp>
        <stp/>
        <stp/>
        <stp/>
        <stp/>
        <stp>T</stp>
        <tr r="BN64" s="1"/>
        <tr r="CM64" s="1"/>
      </tp>
      <tp>
        <v>99174</v>
        <stp/>
        <stp>StudyData</stp>
        <stp>CUS10</stp>
        <stp>FG</stp>
        <stp/>
        <stp>High</stp>
        <stp>5</stp>
        <stp>-28</stp>
        <stp/>
        <stp/>
        <stp/>
        <stp/>
        <stp>D</stp>
        <tr r="CM34" s="1"/>
        <tr r="BN34" s="1"/>
      </tp>
      <tp>
        <v>99300</v>
        <stp/>
        <stp>StudyData</stp>
        <stp>CUS10</stp>
        <stp>FG</stp>
        <stp/>
        <stp>High</stp>
        <stp>5</stp>
        <stp>-38</stp>
        <stp/>
        <stp/>
        <stp/>
        <stp/>
        <stp>D</stp>
        <tr r="CM44" s="1"/>
        <tr r="BN44" s="1"/>
      </tp>
      <tp>
        <v>99230</v>
        <stp/>
        <stp>StudyData</stp>
        <stp>CUS10</stp>
        <stp>FG</stp>
        <stp/>
        <stp>High</stp>
        <stp>5</stp>
        <stp>-18</stp>
        <stp/>
        <stp/>
        <stp/>
        <stp/>
        <stp>D</stp>
        <tr r="CM24" s="1"/>
        <tr r="BN24" s="1"/>
      </tp>
      <tp>
        <v>99154</v>
        <stp/>
        <stp>StudyData</stp>
        <stp>CUS10</stp>
        <stp>FG</stp>
        <stp/>
        <stp>High</stp>
        <stp>5</stp>
        <stp>-48</stp>
        <stp/>
        <stp/>
        <stp/>
        <stp/>
        <stp>D</stp>
        <tr r="CM54" s="1"/>
        <tr r="BN54" s="1"/>
      </tp>
      <tp>
        <v>99170</v>
        <stp/>
        <stp>StudyData</stp>
        <stp>CUS10</stp>
        <stp>FG</stp>
        <stp/>
        <stp>High</stp>
        <stp>5</stp>
        <stp>-58</stp>
        <stp/>
        <stp/>
        <stp/>
        <stp/>
        <stp>D</stp>
        <tr r="BN64" s="1"/>
        <tr r="CM64" s="1"/>
      </tp>
      <tp>
        <v>0</v>
        <stp/>
        <stp>StudyData</stp>
        <stp>BAVolCr.AskVol^(SUBMINUTE((CUS10),1,Regular),5,0)</stp>
        <stp>Bar</stp>
        <stp/>
        <stp>Open</stp>
        <stp>5</stp>
        <stp>-17</stp>
        <stp/>
        <stp/>
        <stp/>
        <stp/>
        <stp>D</stp>
        <tr r="H23" s="1"/>
      </tp>
      <tp>
        <v>0</v>
        <stp/>
        <stp>StudyData</stp>
        <stp>BAVolCr.AskVol^(SUBMINUTE((CUS10),1,Regular),5,0)</stp>
        <stp>Bar</stp>
        <stp/>
        <stp>Open</stp>
        <stp>5</stp>
        <stp>-27</stp>
        <stp/>
        <stp/>
        <stp/>
        <stp/>
        <stp>D</stp>
        <tr r="H33" s="1"/>
      </tp>
      <tp>
        <v>2000</v>
        <stp/>
        <stp>StudyData</stp>
        <stp>BAVolCr.AskVol^(SUBMINUTE((CUS10),1,Regular),5,0)</stp>
        <stp>Bar</stp>
        <stp/>
        <stp>Open</stp>
        <stp>5</stp>
        <stp>-37</stp>
        <stp/>
        <stp/>
        <stp/>
        <stp/>
        <stp>D</stp>
        <tr r="H43" s="1"/>
      </tp>
      <tp>
        <v>1000</v>
        <stp/>
        <stp>StudyData</stp>
        <stp>BAVolCr.AskVol^(SUBMINUTE((CUS10),1,Regular),5,0)</stp>
        <stp>Bar</stp>
        <stp/>
        <stp>Open</stp>
        <stp>5</stp>
        <stp>-47</stp>
        <stp/>
        <stp/>
        <stp/>
        <stp/>
        <stp>D</stp>
        <tr r="H53" s="1"/>
      </tp>
      <tp>
        <v>0</v>
        <stp/>
        <stp>StudyData</stp>
        <stp>BAVolCr.AskVol^(SUBMINUTE((CUS10),1,Regular),5,0)</stp>
        <stp>Bar</stp>
        <stp/>
        <stp>Open</stp>
        <stp>5</stp>
        <stp>-57</stp>
        <stp/>
        <stp/>
        <stp/>
        <stp/>
        <stp>D</stp>
        <tr r="H63" s="1"/>
      </tp>
      <tp>
        <v>7000</v>
        <stp/>
        <stp>StudyData</stp>
        <stp>BAVolCr.AskVol^(SUBMINUTE((CUS10),5,Regular),5,0)</stp>
        <stp>Bar</stp>
        <stp/>
        <stp>Open</stp>
        <stp>5</stp>
        <stp>-17</stp>
        <stp/>
        <stp/>
        <stp/>
        <stp/>
        <stp>D</stp>
        <tr r="AH23" s="1"/>
      </tp>
      <tp>
        <v>3000</v>
        <stp/>
        <stp>StudyData</stp>
        <stp>BAVolCr.AskVol^(SUBMINUTE((CUS10),5,Regular),5,0)</stp>
        <stp>Bar</stp>
        <stp/>
        <stp>Open</stp>
        <stp>5</stp>
        <stp>-27</stp>
        <stp/>
        <stp/>
        <stp/>
        <stp/>
        <stp>D</stp>
        <tr r="AH33" s="1"/>
      </tp>
      <tp>
        <v>5000</v>
        <stp/>
        <stp>StudyData</stp>
        <stp>BAVolCr.AskVol^(SUBMINUTE((CUS10),5,Regular),5,0)</stp>
        <stp>Bar</stp>
        <stp/>
        <stp>Open</stp>
        <stp>5</stp>
        <stp>-37</stp>
        <stp/>
        <stp/>
        <stp/>
        <stp/>
        <stp>D</stp>
        <tr r="AH43" s="1"/>
      </tp>
      <tp>
        <v>42000</v>
        <stp/>
        <stp>StudyData</stp>
        <stp>BAVolCr.AskVol^(SUBMINUTE((CUS10),5,Regular),5,0)</stp>
        <stp>Bar</stp>
        <stp/>
        <stp>Open</stp>
        <stp>5</stp>
        <stp>-47</stp>
        <stp/>
        <stp/>
        <stp/>
        <stp/>
        <stp>D</stp>
        <tr r="AH53" s="1"/>
      </tp>
      <tp>
        <v>0</v>
        <stp/>
        <stp>StudyData</stp>
        <stp>BAVolCr.AskVol^(SUBMINUTE((CUS10),5,Regular),5,0)</stp>
        <stp>Bar</stp>
        <stp/>
        <stp>Open</stp>
        <stp>5</stp>
        <stp>-57</stp>
        <stp/>
        <stp/>
        <stp/>
        <stp/>
        <stp>D</stp>
        <tr r="AH63" s="1"/>
      </tp>
      <tp>
        <v>0</v>
        <stp/>
        <stp>StudyData</stp>
        <stp>BAVolCr.BidVol^(SUBMINUTE((CUS10),5,Regular),5,0)</stp>
        <stp>Bar</stp>
        <stp/>
        <stp>Open</stp>
        <stp>5</stp>
        <stp>-14</stp>
        <stp/>
        <stp/>
        <stp/>
        <stp/>
        <stp>D</stp>
        <tr r="AG20" s="1"/>
      </tp>
      <tp>
        <v>9000</v>
        <stp/>
        <stp>StudyData</stp>
        <stp>BAVolCr.BidVol^(SUBMINUTE((CUS10),5,Regular),5,0)</stp>
        <stp>Bar</stp>
        <stp/>
        <stp>Open</stp>
        <stp>5</stp>
        <stp>-24</stp>
        <stp/>
        <stp/>
        <stp/>
        <stp/>
        <stp>D</stp>
        <tr r="AG30" s="1"/>
      </tp>
      <tp>
        <v>4000</v>
        <stp/>
        <stp>StudyData</stp>
        <stp>BAVolCr.BidVol^(SUBMINUTE((CUS10),5,Regular),5,0)</stp>
        <stp>Bar</stp>
        <stp/>
        <stp>Open</stp>
        <stp>5</stp>
        <stp>-34</stp>
        <stp/>
        <stp/>
        <stp/>
        <stp/>
        <stp>D</stp>
        <tr r="AG40" s="1"/>
      </tp>
      <tp>
        <v>9000</v>
        <stp/>
        <stp>StudyData</stp>
        <stp>BAVolCr.BidVol^(SUBMINUTE((CUS10),5,Regular),5,0)</stp>
        <stp>Bar</stp>
        <stp/>
        <stp>Open</stp>
        <stp>5</stp>
        <stp>-44</stp>
        <stp/>
        <stp/>
        <stp/>
        <stp/>
        <stp>D</stp>
        <tr r="AG50" s="1"/>
      </tp>
      <tp>
        <v>8000</v>
        <stp/>
        <stp>StudyData</stp>
        <stp>BAVolCr.BidVol^(SUBMINUTE((CUS10),5,Regular),5,0)</stp>
        <stp>Bar</stp>
        <stp/>
        <stp>Open</stp>
        <stp>5</stp>
        <stp>-54</stp>
        <stp/>
        <stp/>
        <stp/>
        <stp/>
        <stp>D</stp>
        <tr r="AG60" s="1"/>
      </tp>
      <tp>
        <v>99224</v>
        <stp/>
        <stp>StudyData</stp>
        <stp>CUS10</stp>
        <stp>FG</stp>
        <stp/>
        <stp>High</stp>
        <stp>1</stp>
        <stp>-7</stp>
        <stp/>
        <stp/>
        <stp/>
        <stp/>
        <stp>D</stp>
        <tr r="AM13" s="1"/>
        <tr r="CH13" s="1"/>
      </tp>
      <tp>
        <v>99.703125</v>
        <stp/>
        <stp>StudyData</stp>
        <stp>CUS10</stp>
        <stp>FG</stp>
        <stp/>
        <stp>High</stp>
        <stp>1</stp>
        <stp>-7</stp>
        <stp/>
        <stp/>
        <stp/>
        <stp/>
        <stp>T</stp>
        <tr r="AM13" s="1"/>
        <tr r="CH13" s="1"/>
      </tp>
      <tp>
        <v>99174</v>
        <stp/>
        <stp>StudyData</stp>
        <stp>CUS10</stp>
        <stp>FG</stp>
        <stp/>
        <stp>High</stp>
        <stp>5</stp>
        <stp>-7</stp>
        <stp/>
        <stp/>
        <stp/>
        <stp/>
        <stp>D</stp>
        <tr r="CM13" s="1"/>
        <tr r="BN13" s="1"/>
      </tp>
      <tp>
        <v>99.546875</v>
        <stp/>
        <stp>StudyData</stp>
        <stp>CUS10</stp>
        <stp>FG</stp>
        <stp/>
        <stp>High</stp>
        <stp>5</stp>
        <stp>-7</stp>
        <stp/>
        <stp/>
        <stp/>
        <stp/>
        <stp>T</stp>
        <tr r="CM13" s="1"/>
        <tr r="BN13" s="1"/>
      </tp>
      <tp>
        <v>99.46875</v>
        <stp/>
        <stp>StudyData</stp>
        <stp>CUS10</stp>
        <stp>FG</stp>
        <stp/>
        <stp>Close</stp>
        <stp>1</stp>
        <stp>-55</stp>
        <stp/>
        <stp/>
        <stp/>
        <stp/>
        <stp>T</stp>
        <tr r="AO61" s="1"/>
        <tr r="AO61" s="1"/>
        <tr r="CJ61" s="1"/>
      </tp>
      <tp>
        <v>99.484375</v>
        <stp/>
        <stp>StudyData</stp>
        <stp>CUS10</stp>
        <stp>FG</stp>
        <stp/>
        <stp>Close</stp>
        <stp>5</stp>
        <stp>-51</stp>
        <stp/>
        <stp/>
        <stp/>
        <stp/>
        <stp>T</stp>
        <tr r="BP57" s="1"/>
        <tr r="BP57" s="1"/>
        <tr r="CO57" s="1"/>
      </tp>
      <tp>
        <v>99.484375</v>
        <stp/>
        <stp>StudyData</stp>
        <stp>CUS10</stp>
        <stp>FG</stp>
        <stp/>
        <stp>Close</stp>
        <stp>1</stp>
        <stp>-45</stp>
        <stp/>
        <stp/>
        <stp/>
        <stp/>
        <stp>T</stp>
        <tr r="AO51" s="1"/>
        <tr r="AO51" s="1"/>
        <tr r="CJ51" s="1"/>
      </tp>
      <tp>
        <v>99.4375</v>
        <stp/>
        <stp>StudyData</stp>
        <stp>CUS10</stp>
        <stp>FG</stp>
        <stp/>
        <stp>Close</stp>
        <stp>5</stp>
        <stp>-41</stp>
        <stp/>
        <stp/>
        <stp/>
        <stp/>
        <stp>T</stp>
        <tr r="CO47" s="1"/>
        <tr r="BP47" s="1"/>
        <tr r="BP47" s="1"/>
      </tp>
      <tp>
        <v>99.578125</v>
        <stp/>
        <stp>StudyData</stp>
        <stp>CUS10</stp>
        <stp>FG</stp>
        <stp/>
        <stp>Close</stp>
        <stp>1</stp>
        <stp>-15</stp>
        <stp/>
        <stp/>
        <stp/>
        <stp/>
        <stp>T</stp>
        <tr r="AO21" s="1"/>
        <tr r="AO21" s="1"/>
        <tr r="CJ21" s="1"/>
      </tp>
      <tp>
        <v>99.453125</v>
        <stp/>
        <stp>StudyData</stp>
        <stp>CUS10</stp>
        <stp>FG</stp>
        <stp/>
        <stp>Close</stp>
        <stp>5</stp>
        <stp>-11</stp>
        <stp/>
        <stp/>
        <stp/>
        <stp/>
        <stp>T</stp>
        <tr r="CO17" s="1"/>
        <tr r="BP17" s="1"/>
        <tr r="BP17" s="1"/>
      </tp>
      <tp>
        <v>99.5</v>
        <stp/>
        <stp>StudyData</stp>
        <stp>CUS10</stp>
        <stp>FG</stp>
        <stp/>
        <stp>Close</stp>
        <stp>1</stp>
        <stp>-35</stp>
        <stp/>
        <stp/>
        <stp/>
        <stp/>
        <stp>T</stp>
        <tr r="AO41" s="1"/>
        <tr r="AO41" s="1"/>
        <tr r="CJ41" s="1"/>
      </tp>
      <tp>
        <v>99.59375</v>
        <stp/>
        <stp>StudyData</stp>
        <stp>CUS10</stp>
        <stp>FG</stp>
        <stp/>
        <stp>Close</stp>
        <stp>5</stp>
        <stp>-31</stp>
        <stp/>
        <stp/>
        <stp/>
        <stp/>
        <stp>T</stp>
        <tr r="CO37" s="1"/>
        <tr r="BP37" s="1"/>
        <tr r="BP37" s="1"/>
      </tp>
      <tp>
        <v>99.546875</v>
        <stp/>
        <stp>StudyData</stp>
        <stp>CUS10</stp>
        <stp>FG</stp>
        <stp/>
        <stp>Close</stp>
        <stp>1</stp>
        <stp>-25</stp>
        <stp/>
        <stp/>
        <stp/>
        <stp/>
        <stp>T</stp>
        <tr r="AO31" s="1"/>
        <tr r="AO31" s="1"/>
        <tr r="CJ31" s="1"/>
      </tp>
      <tp>
        <v>99.53125</v>
        <stp/>
        <stp>StudyData</stp>
        <stp>CUS10</stp>
        <stp>FG</stp>
        <stp/>
        <stp>Close</stp>
        <stp>5</stp>
        <stp>-21</stp>
        <stp/>
        <stp/>
        <stp/>
        <stp/>
        <stp>T</stp>
        <tr r="CO27" s="1"/>
        <tr r="BP27" s="1"/>
        <tr r="BP27" s="1"/>
      </tp>
      <tp>
        <v>99150</v>
        <stp/>
        <stp>StudyData</stp>
        <stp>CUS10</stp>
        <stp>FG</stp>
        <stp/>
        <stp>Close</stp>
        <stp>1</stp>
        <stp>-55</stp>
        <stp/>
        <stp/>
        <stp/>
        <stp/>
        <stp>D</stp>
        <tr r="CJ61" s="1"/>
      </tp>
      <tp>
        <v>99154</v>
        <stp/>
        <stp>StudyData</stp>
        <stp>CUS10</stp>
        <stp>FG</stp>
        <stp/>
        <stp>Close</stp>
        <stp>5</stp>
        <stp>-51</stp>
        <stp/>
        <stp/>
        <stp/>
        <stp/>
        <stp>D</stp>
        <tr r="CO57" s="1"/>
      </tp>
      <tp>
        <v>99154</v>
        <stp/>
        <stp>StudyData</stp>
        <stp>CUS10</stp>
        <stp>FG</stp>
        <stp/>
        <stp>Close</stp>
        <stp>1</stp>
        <stp>-45</stp>
        <stp/>
        <stp/>
        <stp/>
        <stp/>
        <stp>D</stp>
        <tr r="CJ51" s="1"/>
      </tp>
      <tp>
        <v>99140</v>
        <stp/>
        <stp>StudyData</stp>
        <stp>CUS10</stp>
        <stp>FG</stp>
        <stp/>
        <stp>Close</stp>
        <stp>5</stp>
        <stp>-41</stp>
        <stp/>
        <stp/>
        <stp/>
        <stp/>
        <stp>D</stp>
        <tr r="CO47" s="1"/>
      </tp>
      <tp>
        <v>99184</v>
        <stp/>
        <stp>StudyData</stp>
        <stp>CUS10</stp>
        <stp>FG</stp>
        <stp/>
        <stp>Close</stp>
        <stp>1</stp>
        <stp>-15</stp>
        <stp/>
        <stp/>
        <stp/>
        <stp/>
        <stp>D</stp>
        <tr r="CJ21" s="1"/>
      </tp>
      <tp>
        <v>99144</v>
        <stp/>
        <stp>StudyData</stp>
        <stp>CUS10</stp>
        <stp>FG</stp>
        <stp/>
        <stp>Close</stp>
        <stp>5</stp>
        <stp>-11</stp>
        <stp/>
        <stp/>
        <stp/>
        <stp/>
        <stp>D</stp>
        <tr r="CO17" s="1"/>
      </tp>
      <tp>
        <v>99160</v>
        <stp/>
        <stp>StudyData</stp>
        <stp>CUS10</stp>
        <stp>FG</stp>
        <stp/>
        <stp>Close</stp>
        <stp>1</stp>
        <stp>-35</stp>
        <stp/>
        <stp/>
        <stp/>
        <stp/>
        <stp>D</stp>
        <tr r="CJ41" s="1"/>
      </tp>
      <tp>
        <v>99190</v>
        <stp/>
        <stp>StudyData</stp>
        <stp>CUS10</stp>
        <stp>FG</stp>
        <stp/>
        <stp>Close</stp>
        <stp>5</stp>
        <stp>-31</stp>
        <stp/>
        <stp/>
        <stp/>
        <stp/>
        <stp>D</stp>
        <tr r="CO37" s="1"/>
      </tp>
      <tp>
        <v>99174</v>
        <stp/>
        <stp>StudyData</stp>
        <stp>CUS10</stp>
        <stp>FG</stp>
        <stp/>
        <stp>Close</stp>
        <stp>1</stp>
        <stp>-25</stp>
        <stp/>
        <stp/>
        <stp/>
        <stp/>
        <stp>D</stp>
        <tr r="CJ31" s="1"/>
      </tp>
      <tp>
        <v>99170</v>
        <stp/>
        <stp>StudyData</stp>
        <stp>CUS10</stp>
        <stp>FG</stp>
        <stp/>
        <stp>Close</stp>
        <stp>5</stp>
        <stp>-21</stp>
        <stp/>
        <stp/>
        <stp/>
        <stp/>
        <stp>D</stp>
        <tr r="CO27" s="1"/>
      </tp>
      <tp>
        <v>99.5625</v>
        <stp/>
        <stp>StudyData</stp>
        <stp>CUS10</stp>
        <stp>FG</stp>
        <stp/>
        <stp>High</stp>
        <stp>5</stp>
        <stp>-29</stp>
        <stp/>
        <stp/>
        <stp/>
        <stp/>
        <stp>T</stp>
        <tr r="BN35" s="1"/>
        <tr r="CM35" s="1"/>
      </tp>
      <tp>
        <v>99.9375</v>
        <stp/>
        <stp>StudyData</stp>
        <stp>CUS10</stp>
        <stp>FG</stp>
        <stp/>
        <stp>High</stp>
        <stp>5</stp>
        <stp>-39</stp>
        <stp/>
        <stp/>
        <stp/>
        <stp/>
        <stp>T</stp>
        <tr r="CM45" s="1"/>
        <tr r="BN45" s="1"/>
      </tp>
      <tp>
        <v>99.6875</v>
        <stp/>
        <stp>StudyData</stp>
        <stp>CUS10</stp>
        <stp>FG</stp>
        <stp/>
        <stp>High</stp>
        <stp>5</stp>
        <stp>-19</stp>
        <stp/>
        <stp/>
        <stp/>
        <stp/>
        <stp>T</stp>
        <tr r="CM25" s="1"/>
        <tr r="BN25" s="1"/>
      </tp>
      <tp>
        <v>99.46875</v>
        <stp/>
        <stp>StudyData</stp>
        <stp>CUS10</stp>
        <stp>FG</stp>
        <stp/>
        <stp>High</stp>
        <stp>5</stp>
        <stp>-49</stp>
        <stp/>
        <stp/>
        <stp/>
        <stp/>
        <stp>T</stp>
        <tr r="CM55" s="1"/>
        <tr r="BN55" s="1"/>
      </tp>
      <tp>
        <v>99.53125</v>
        <stp/>
        <stp>StudyData</stp>
        <stp>CUS10</stp>
        <stp>FG</stp>
        <stp/>
        <stp>High</stp>
        <stp>5</stp>
        <stp>-59</stp>
        <stp/>
        <stp/>
        <stp/>
        <stp/>
        <stp>T</stp>
        <tr r="BN65" s="1"/>
        <tr r="CM65" s="1"/>
      </tp>
      <tp>
        <v>99180</v>
        <stp/>
        <stp>StudyData</stp>
        <stp>CUS10</stp>
        <stp>FG</stp>
        <stp/>
        <stp>High</stp>
        <stp>5</stp>
        <stp>-29</stp>
        <stp/>
        <stp/>
        <stp/>
        <stp/>
        <stp>D</stp>
        <tr r="BN35" s="1"/>
        <tr r="CM35" s="1"/>
      </tp>
      <tp>
        <v>99300</v>
        <stp/>
        <stp>StudyData</stp>
        <stp>CUS10</stp>
        <stp>FG</stp>
        <stp/>
        <stp>High</stp>
        <stp>5</stp>
        <stp>-39</stp>
        <stp/>
        <stp/>
        <stp/>
        <stp/>
        <stp>D</stp>
        <tr r="CM45" s="1"/>
        <tr r="BN45" s="1"/>
      </tp>
      <tp>
        <v>99220</v>
        <stp/>
        <stp>StudyData</stp>
        <stp>CUS10</stp>
        <stp>FG</stp>
        <stp/>
        <stp>High</stp>
        <stp>5</stp>
        <stp>-19</stp>
        <stp/>
        <stp/>
        <stp/>
        <stp/>
        <stp>D</stp>
        <tr r="CM25" s="1"/>
        <tr r="BN25" s="1"/>
      </tp>
      <tp>
        <v>99150</v>
        <stp/>
        <stp>StudyData</stp>
        <stp>CUS10</stp>
        <stp>FG</stp>
        <stp/>
        <stp>High</stp>
        <stp>5</stp>
        <stp>-49</stp>
        <stp/>
        <stp/>
        <stp/>
        <stp/>
        <stp>D</stp>
        <tr r="CM55" s="1"/>
        <tr r="BN55" s="1"/>
      </tp>
      <tp>
        <v>99170</v>
        <stp/>
        <stp>StudyData</stp>
        <stp>CUS10</stp>
        <stp>FG</stp>
        <stp/>
        <stp>High</stp>
        <stp>5</stp>
        <stp>-59</stp>
        <stp/>
        <stp/>
        <stp/>
        <stp/>
        <stp>D</stp>
        <tr r="BN65" s="1"/>
        <tr r="CM65" s="1"/>
      </tp>
      <tp>
        <v>99210</v>
        <stp/>
        <stp>StudyData</stp>
        <stp>CUS10</stp>
        <stp>FG</stp>
        <stp/>
        <stp>Open</stp>
        <stp>1</stp>
        <stp>-3</stp>
        <stp/>
        <stp/>
        <stp/>
        <stp/>
        <stp>D</stp>
        <tr r="AL9" s="1"/>
        <tr r="CG9" s="1"/>
      </tp>
      <tp>
        <v>99.65625</v>
        <stp/>
        <stp>StudyData</stp>
        <stp>CUS10</stp>
        <stp>FG</stp>
        <stp/>
        <stp>Open</stp>
        <stp>1</stp>
        <stp>-3</stp>
        <stp/>
        <stp/>
        <stp/>
        <stp/>
        <stp>T</stp>
        <tr r="AL9" s="1"/>
        <tr r="CG9" s="1"/>
      </tp>
      <tp>
        <v>99184</v>
        <stp/>
        <stp>StudyData</stp>
        <stp>CUS10</stp>
        <stp>FG</stp>
        <stp/>
        <stp>Open</stp>
        <stp>5</stp>
        <stp>-3</stp>
        <stp/>
        <stp/>
        <stp/>
        <stp/>
        <stp>D</stp>
        <tr r="CL9" s="1"/>
        <tr r="BM9" s="1"/>
      </tp>
      <tp>
        <v>99.578125</v>
        <stp/>
        <stp>StudyData</stp>
        <stp>CUS10</stp>
        <stp>FG</stp>
        <stp/>
        <stp>Open</stp>
        <stp>5</stp>
        <stp>-3</stp>
        <stp/>
        <stp/>
        <stp/>
        <stp/>
        <stp>T</stp>
        <tr r="CL9" s="1"/>
        <tr r="BM9" s="1"/>
      </tp>
      <tp>
        <v>0</v>
        <stp/>
        <stp>StudyData</stp>
        <stp>BAVolCr.AskVol^(SUBMINUTE((CUS10),1,Regular),5,0)</stp>
        <stp>Bar</stp>
        <stp/>
        <stp>Open</stp>
        <stp>5</stp>
        <stp>-14</stp>
        <stp/>
        <stp/>
        <stp/>
        <stp/>
        <stp>D</stp>
        <tr r="H20" s="1"/>
      </tp>
      <tp>
        <v>0</v>
        <stp/>
        <stp>StudyData</stp>
        <stp>BAVolCr.AskVol^(SUBMINUTE((CUS10),1,Regular),5,0)</stp>
        <stp>Bar</stp>
        <stp/>
        <stp>Open</stp>
        <stp>5</stp>
        <stp>-24</stp>
        <stp/>
        <stp/>
        <stp/>
        <stp/>
        <stp>D</stp>
        <tr r="H30" s="1"/>
      </tp>
      <tp>
        <v>2000</v>
        <stp/>
        <stp>StudyData</stp>
        <stp>BAVolCr.AskVol^(SUBMINUTE((CUS10),1,Regular),5,0)</stp>
        <stp>Bar</stp>
        <stp/>
        <stp>Open</stp>
        <stp>5</stp>
        <stp>-34</stp>
        <stp/>
        <stp/>
        <stp/>
        <stp/>
        <stp>D</stp>
        <tr r="H40" s="1"/>
      </tp>
      <tp>
        <v>4000</v>
        <stp/>
        <stp>StudyData</stp>
        <stp>BAVolCr.AskVol^(SUBMINUTE((CUS10),1,Regular),5,0)</stp>
        <stp>Bar</stp>
        <stp/>
        <stp>Open</stp>
        <stp>5</stp>
        <stp>-44</stp>
        <stp/>
        <stp/>
        <stp/>
        <stp/>
        <stp>D</stp>
        <tr r="H50" s="1"/>
      </tp>
      <tp>
        <v>1000</v>
        <stp/>
        <stp>StudyData</stp>
        <stp>BAVolCr.AskVol^(SUBMINUTE((CUS10),1,Regular),5,0)</stp>
        <stp>Bar</stp>
        <stp/>
        <stp>Open</stp>
        <stp>5</stp>
        <stp>-54</stp>
        <stp/>
        <stp/>
        <stp/>
        <stp/>
        <stp>D</stp>
        <tr r="H60" s="1"/>
      </tp>
      <tp>
        <v>5000</v>
        <stp/>
        <stp>StudyData</stp>
        <stp>BAVolCr.AskVol^(SUBMINUTE((CUS10),5,Regular),5,0)</stp>
        <stp>Bar</stp>
        <stp/>
        <stp>Open</stp>
        <stp>5</stp>
        <stp>-14</stp>
        <stp/>
        <stp/>
        <stp/>
        <stp/>
        <stp>D</stp>
        <tr r="AH20" s="1"/>
      </tp>
      <tp>
        <v>0</v>
        <stp/>
        <stp>StudyData</stp>
        <stp>BAVolCr.AskVol^(SUBMINUTE((CUS10),5,Regular),5,0)</stp>
        <stp>Bar</stp>
        <stp/>
        <stp>Open</stp>
        <stp>5</stp>
        <stp>-24</stp>
        <stp/>
        <stp/>
        <stp/>
        <stp/>
        <stp>D</stp>
        <tr r="AH30" s="1"/>
      </tp>
      <tp>
        <v>11000</v>
        <stp/>
        <stp>StudyData</stp>
        <stp>BAVolCr.AskVol^(SUBMINUTE((CUS10),5,Regular),5,0)</stp>
        <stp>Bar</stp>
        <stp/>
        <stp>Open</stp>
        <stp>5</stp>
        <stp>-34</stp>
        <stp/>
        <stp/>
        <stp/>
        <stp/>
        <stp>D</stp>
        <tr r="AH40" s="1"/>
      </tp>
      <tp>
        <v>37000</v>
        <stp/>
        <stp>StudyData</stp>
        <stp>BAVolCr.AskVol^(SUBMINUTE((CUS10),5,Regular),5,0)</stp>
        <stp>Bar</stp>
        <stp/>
        <stp>Open</stp>
        <stp>5</stp>
        <stp>-44</stp>
        <stp/>
        <stp/>
        <stp/>
        <stp/>
        <stp>D</stp>
        <tr r="AH50" s="1"/>
      </tp>
      <tp>
        <v>43000</v>
        <stp/>
        <stp>StudyData</stp>
        <stp>BAVolCr.AskVol^(SUBMINUTE((CUS10),5,Regular),5,0)</stp>
        <stp>Bar</stp>
        <stp/>
        <stp>Open</stp>
        <stp>5</stp>
        <stp>-54</stp>
        <stp/>
        <stp/>
        <stp/>
        <stp/>
        <stp>D</stp>
        <tr r="AH60" s="1"/>
      </tp>
      <tp>
        <v>0</v>
        <stp/>
        <stp>StudyData</stp>
        <stp>BAVolCr.BidVol^(SUBMINUTE((CUS10),5,Regular),5,0)</stp>
        <stp>Bar</stp>
        <stp/>
        <stp>Open</stp>
        <stp>5</stp>
        <stp>-17</stp>
        <stp/>
        <stp/>
        <stp/>
        <stp/>
        <stp>D</stp>
        <tr r="AG23" s="1"/>
      </tp>
      <tp>
        <v>12000</v>
        <stp/>
        <stp>StudyData</stp>
        <stp>BAVolCr.BidVol^(SUBMINUTE((CUS10),5,Regular),5,0)</stp>
        <stp>Bar</stp>
        <stp/>
        <stp>Open</stp>
        <stp>5</stp>
        <stp>-27</stp>
        <stp/>
        <stp/>
        <stp/>
        <stp/>
        <stp>D</stp>
        <tr r="AG33" s="1"/>
      </tp>
      <tp>
        <v>4000</v>
        <stp/>
        <stp>StudyData</stp>
        <stp>BAVolCr.BidVol^(SUBMINUTE((CUS10),5,Regular),5,0)</stp>
        <stp>Bar</stp>
        <stp/>
        <stp>Open</stp>
        <stp>5</stp>
        <stp>-37</stp>
        <stp/>
        <stp/>
        <stp/>
        <stp/>
        <stp>D</stp>
        <tr r="AG43" s="1"/>
      </tp>
      <tp>
        <v>9000</v>
        <stp/>
        <stp>StudyData</stp>
        <stp>BAVolCr.BidVol^(SUBMINUTE((CUS10),5,Regular),5,0)</stp>
        <stp>Bar</stp>
        <stp/>
        <stp>Open</stp>
        <stp>5</stp>
        <stp>-47</stp>
        <stp/>
        <stp/>
        <stp/>
        <stp/>
        <stp>D</stp>
        <tr r="AG53" s="1"/>
      </tp>
      <tp>
        <v>0</v>
        <stp/>
        <stp>StudyData</stp>
        <stp>BAVolCr.BidVol^(SUBMINUTE((CUS10),5,Regular),5,0)</stp>
        <stp>Bar</stp>
        <stp/>
        <stp>Open</stp>
        <stp>5</stp>
        <stp>-57</stp>
        <stp/>
        <stp/>
        <stp/>
        <stp/>
        <stp>D</stp>
        <tr r="AG63" s="1"/>
      </tp>
      <tp>
        <v>99214</v>
        <stp/>
        <stp>StudyData</stp>
        <stp>CUS10</stp>
        <stp>FG</stp>
        <stp/>
        <stp>High</stp>
        <stp>1</stp>
        <stp>-4</stp>
        <stp/>
        <stp/>
        <stp/>
        <stp/>
        <stp>D</stp>
        <tr r="AM10" s="1"/>
        <tr r="CH10" s="1"/>
      </tp>
      <tp>
        <v>99.671875</v>
        <stp/>
        <stp>StudyData</stp>
        <stp>CUS10</stp>
        <stp>FG</stp>
        <stp/>
        <stp>High</stp>
        <stp>1</stp>
        <stp>-4</stp>
        <stp/>
        <stp/>
        <stp/>
        <stp/>
        <stp>T</stp>
        <tr r="AM10" s="1"/>
        <tr r="CH10" s="1"/>
      </tp>
      <tp>
        <v>99190</v>
        <stp/>
        <stp>StudyData</stp>
        <stp>CUS10</stp>
        <stp>FG</stp>
        <stp/>
        <stp>High</stp>
        <stp>5</stp>
        <stp>-4</stp>
        <stp/>
        <stp/>
        <stp/>
        <stp/>
        <stp>D</stp>
        <tr r="CM10" s="1"/>
        <tr r="BN10" s="1"/>
      </tp>
      <tp>
        <v>99.59375</v>
        <stp/>
        <stp>StudyData</stp>
        <stp>CUS10</stp>
        <stp>FG</stp>
        <stp/>
        <stp>High</stp>
        <stp>5</stp>
        <stp>-4</stp>
        <stp/>
        <stp/>
        <stp/>
        <stp/>
        <stp>T</stp>
        <tr r="CM10" s="1"/>
        <tr r="BN10" s="1"/>
      </tp>
      <tp>
        <v>99.484375</v>
        <stp/>
        <stp>StudyData</stp>
        <stp>CUS10</stp>
        <stp>FG</stp>
        <stp/>
        <stp>Close</stp>
        <stp>1</stp>
        <stp>-56</stp>
        <stp/>
        <stp/>
        <stp/>
        <stp/>
        <stp>T</stp>
        <tr r="AO62" s="1"/>
        <tr r="AO62" s="1"/>
        <tr r="CJ62" s="1"/>
      </tp>
      <tp>
        <v>99.5</v>
        <stp/>
        <stp>StudyData</stp>
        <stp>CUS10</stp>
        <stp>FG</stp>
        <stp/>
        <stp>Close</stp>
        <stp>5</stp>
        <stp>-52</stp>
        <stp/>
        <stp/>
        <stp/>
        <stp/>
        <stp>T</stp>
        <tr r="CO58" s="1"/>
        <tr r="BP58" s="1"/>
        <tr r="BP58" s="1"/>
      </tp>
      <tp>
        <v>99.5</v>
        <stp/>
        <stp>StudyData</stp>
        <stp>CUS10</stp>
        <stp>FG</stp>
        <stp/>
        <stp>Close</stp>
        <stp>1</stp>
        <stp>-46</stp>
        <stp/>
        <stp/>
        <stp/>
        <stp/>
        <stp>T</stp>
        <tr r="AO52" s="1"/>
        <tr r="AO52" s="1"/>
        <tr r="CJ52" s="1"/>
      </tp>
      <tp>
        <v>99.421875</v>
        <stp/>
        <stp>StudyData</stp>
        <stp>CUS10</stp>
        <stp>FG</stp>
        <stp/>
        <stp>Close</stp>
        <stp>5</stp>
        <stp>-42</stp>
        <stp/>
        <stp/>
        <stp/>
        <stp/>
        <stp>T</stp>
        <tr r="CO48" s="1"/>
        <tr r="BP48" s="1"/>
        <tr r="BP48" s="1"/>
      </tp>
      <tp>
        <v>99.578125</v>
        <stp/>
        <stp>StudyData</stp>
        <stp>CUS10</stp>
        <stp>FG</stp>
        <stp/>
        <stp>Close</stp>
        <stp>1</stp>
        <stp>-16</stp>
        <stp/>
        <stp/>
        <stp/>
        <stp/>
        <stp>T</stp>
        <tr r="AO22" s="1"/>
        <tr r="AO22" s="1"/>
        <tr r="CJ22" s="1"/>
      </tp>
      <tp>
        <v>99.53125</v>
        <stp/>
        <stp>StudyData</stp>
        <stp>CUS10</stp>
        <stp>FG</stp>
        <stp/>
        <stp>Close</stp>
        <stp>5</stp>
        <stp>-12</stp>
        <stp/>
        <stp/>
        <stp/>
        <stp/>
        <stp>T</stp>
        <tr r="CO18" s="1"/>
        <tr r="BP18" s="1"/>
        <tr r="BP18" s="1"/>
      </tp>
      <tp>
        <v>99.515625</v>
        <stp/>
        <stp>StudyData</stp>
        <stp>CUS10</stp>
        <stp>FG</stp>
        <stp/>
        <stp>Close</stp>
        <stp>1</stp>
        <stp>-36</stp>
        <stp/>
        <stp/>
        <stp/>
        <stp/>
        <stp>T</stp>
        <tr r="AO42" s="1"/>
        <tr r="AO42" s="1"/>
        <tr r="CJ42" s="1"/>
      </tp>
      <tp>
        <v>99.625</v>
        <stp/>
        <stp>StudyData</stp>
        <stp>CUS10</stp>
        <stp>FG</stp>
        <stp/>
        <stp>Close</stp>
        <stp>5</stp>
        <stp>-32</stp>
        <stp/>
        <stp/>
        <stp/>
        <stp/>
        <stp>T</stp>
        <tr r="BP38" s="1"/>
        <tr r="BP38" s="1"/>
        <tr r="CO38" s="1"/>
      </tp>
      <tp>
        <v>99.546875</v>
        <stp/>
        <stp>StudyData</stp>
        <stp>CUS10</stp>
        <stp>FG</stp>
        <stp/>
        <stp>Close</stp>
        <stp>1</stp>
        <stp>-26</stp>
        <stp/>
        <stp/>
        <stp/>
        <stp/>
        <stp>T</stp>
        <tr r="AO32" s="1"/>
        <tr r="AO32" s="1"/>
        <tr r="CJ32" s="1"/>
      </tp>
      <tp>
        <v>99.546875</v>
        <stp/>
        <stp>StudyData</stp>
        <stp>CUS10</stp>
        <stp>FG</stp>
        <stp/>
        <stp>Close</stp>
        <stp>5</stp>
        <stp>-22</stp>
        <stp/>
        <stp/>
        <stp/>
        <stp/>
        <stp>T</stp>
        <tr r="CO28" s="1"/>
        <tr r="BP28" s="1"/>
        <tr r="BP28" s="1"/>
      </tp>
      <tp>
        <v>99154</v>
        <stp/>
        <stp>StudyData</stp>
        <stp>CUS10</stp>
        <stp>FG</stp>
        <stp/>
        <stp>Close</stp>
        <stp>1</stp>
        <stp>-56</stp>
        <stp/>
        <stp/>
        <stp/>
        <stp/>
        <stp>D</stp>
        <tr r="CJ62" s="1"/>
      </tp>
      <tp>
        <v>99160</v>
        <stp/>
        <stp>StudyData</stp>
        <stp>CUS10</stp>
        <stp>FG</stp>
        <stp/>
        <stp>Close</stp>
        <stp>5</stp>
        <stp>-52</stp>
        <stp/>
        <stp/>
        <stp/>
        <stp/>
        <stp>D</stp>
        <tr r="CO58" s="1"/>
      </tp>
      <tp>
        <v>99160</v>
        <stp/>
        <stp>StudyData</stp>
        <stp>CUS10</stp>
        <stp>FG</stp>
        <stp/>
        <stp>Close</stp>
        <stp>1</stp>
        <stp>-46</stp>
        <stp/>
        <stp/>
        <stp/>
        <stp/>
        <stp>D</stp>
        <tr r="CJ52" s="1"/>
      </tp>
      <tp>
        <v>99134</v>
        <stp/>
        <stp>StudyData</stp>
        <stp>CUS10</stp>
        <stp>FG</stp>
        <stp/>
        <stp>Close</stp>
        <stp>5</stp>
        <stp>-42</stp>
        <stp/>
        <stp/>
        <stp/>
        <stp/>
        <stp>D</stp>
        <tr r="CO48" s="1"/>
      </tp>
      <tp>
        <v>99184</v>
        <stp/>
        <stp>StudyData</stp>
        <stp>CUS10</stp>
        <stp>FG</stp>
        <stp/>
        <stp>Close</stp>
        <stp>1</stp>
        <stp>-16</stp>
        <stp/>
        <stp/>
        <stp/>
        <stp/>
        <stp>D</stp>
        <tr r="CJ22" s="1"/>
      </tp>
      <tp>
        <v>99170</v>
        <stp/>
        <stp>StudyData</stp>
        <stp>CUS10</stp>
        <stp>FG</stp>
        <stp/>
        <stp>Close</stp>
        <stp>5</stp>
        <stp>-12</stp>
        <stp/>
        <stp/>
        <stp/>
        <stp/>
        <stp>D</stp>
        <tr r="CO18" s="1"/>
      </tp>
      <tp>
        <v>99164</v>
        <stp/>
        <stp>StudyData</stp>
        <stp>CUS10</stp>
        <stp>FG</stp>
        <stp/>
        <stp>Close</stp>
        <stp>1</stp>
        <stp>-36</stp>
        <stp/>
        <stp/>
        <stp/>
        <stp/>
        <stp>D</stp>
        <tr r="CJ42" s="1"/>
      </tp>
      <tp>
        <v>99200</v>
        <stp/>
        <stp>StudyData</stp>
        <stp>CUS10</stp>
        <stp>FG</stp>
        <stp/>
        <stp>Close</stp>
        <stp>5</stp>
        <stp>-32</stp>
        <stp/>
        <stp/>
        <stp/>
        <stp/>
        <stp>D</stp>
        <tr r="CO38" s="1"/>
      </tp>
      <tp>
        <v>99174</v>
        <stp/>
        <stp>StudyData</stp>
        <stp>CUS10</stp>
        <stp>FG</stp>
        <stp/>
        <stp>Close</stp>
        <stp>1</stp>
        <stp>-26</stp>
        <stp/>
        <stp/>
        <stp/>
        <stp/>
        <stp>D</stp>
        <tr r="CJ32" s="1"/>
      </tp>
      <tp>
        <v>99174</v>
        <stp/>
        <stp>StudyData</stp>
        <stp>CUS10</stp>
        <stp>FG</stp>
        <stp/>
        <stp>Close</stp>
        <stp>5</stp>
        <stp>-22</stp>
        <stp/>
        <stp/>
        <stp/>
        <stp/>
        <stp>D</stp>
        <tr r="CO28" s="1"/>
      </tp>
      <tp>
        <v>99210</v>
        <stp/>
        <stp>StudyData</stp>
        <stp>CUS10</stp>
        <stp>FG</stp>
        <stp/>
        <stp>Open</stp>
        <stp>1</stp>
        <stp>-2</stp>
        <stp/>
        <stp/>
        <stp/>
        <stp/>
        <stp>D</stp>
        <tr r="AL8" s="1"/>
        <tr r="CG8" s="1"/>
      </tp>
      <tp>
        <v>99.65625</v>
        <stp/>
        <stp>StudyData</stp>
        <stp>CUS10</stp>
        <stp>FG</stp>
        <stp/>
        <stp>Open</stp>
        <stp>1</stp>
        <stp>-2</stp>
        <stp/>
        <stp/>
        <stp/>
        <stp/>
        <stp>T</stp>
        <tr r="AL8" s="1"/>
        <tr r="CG8" s="1"/>
      </tp>
      <tp>
        <v>99210</v>
        <stp/>
        <stp>StudyData</stp>
        <stp>CUS10</stp>
        <stp>FG</stp>
        <stp/>
        <stp>Open</stp>
        <stp>5</stp>
        <stp>-2</stp>
        <stp/>
        <stp/>
        <stp/>
        <stp/>
        <stp>D</stp>
        <tr r="CL8" s="1"/>
        <tr r="BM8" s="1"/>
      </tp>
      <tp>
        <v>99.65625</v>
        <stp/>
        <stp>StudyData</stp>
        <stp>CUS10</stp>
        <stp>FG</stp>
        <stp/>
        <stp>Open</stp>
        <stp>5</stp>
        <stp>-2</stp>
        <stp/>
        <stp/>
        <stp/>
        <stp/>
        <stp>T</stp>
        <tr r="CL8" s="1"/>
        <tr r="BM8" s="1"/>
      </tp>
      <tp>
        <v>0</v>
        <stp/>
        <stp>StudyData</stp>
        <stp>BAVolCr.AskVol^(SUBMINUTE((CUS10),1,Regular),5,0)</stp>
        <stp>Bar</stp>
        <stp/>
        <stp>Open</stp>
        <stp>5</stp>
        <stp>-15</stp>
        <stp/>
        <stp/>
        <stp/>
        <stp/>
        <stp>D</stp>
        <tr r="H21" s="1"/>
      </tp>
      <tp>
        <v>0</v>
        <stp/>
        <stp>StudyData</stp>
        <stp>BAVolCr.AskVol^(SUBMINUTE((CUS10),1,Regular),5,0)</stp>
        <stp>Bar</stp>
        <stp/>
        <stp>Open</stp>
        <stp>5</stp>
        <stp>-25</stp>
        <stp/>
        <stp/>
        <stp/>
        <stp/>
        <stp>D</stp>
        <tr r="H31" s="1"/>
      </tp>
      <tp>
        <v>2000</v>
        <stp/>
        <stp>StudyData</stp>
        <stp>BAVolCr.AskVol^(SUBMINUTE((CUS10),1,Regular),5,0)</stp>
        <stp>Bar</stp>
        <stp/>
        <stp>Open</stp>
        <stp>5</stp>
        <stp>-35</stp>
        <stp/>
        <stp/>
        <stp/>
        <stp/>
        <stp>D</stp>
        <tr r="H41" s="1"/>
      </tp>
      <tp>
        <v>3000</v>
        <stp/>
        <stp>StudyData</stp>
        <stp>BAVolCr.AskVol^(SUBMINUTE((CUS10),1,Regular),5,0)</stp>
        <stp>Bar</stp>
        <stp/>
        <stp>Open</stp>
        <stp>5</stp>
        <stp>-45</stp>
        <stp/>
        <stp/>
        <stp/>
        <stp/>
        <stp>D</stp>
        <tr r="H51" s="1"/>
      </tp>
      <tp>
        <v>1000</v>
        <stp/>
        <stp>StudyData</stp>
        <stp>BAVolCr.AskVol^(SUBMINUTE((CUS10),1,Regular),5,0)</stp>
        <stp>Bar</stp>
        <stp/>
        <stp>Open</stp>
        <stp>5</stp>
        <stp>-55</stp>
        <stp/>
        <stp/>
        <stp/>
        <stp/>
        <stp>D</stp>
        <tr r="H61" s="1"/>
      </tp>
      <tp>
        <v>3000</v>
        <stp/>
        <stp>StudyData</stp>
        <stp>BAVolCr.AskVol^(SUBMINUTE((CUS10),5,Regular),5,0)</stp>
        <stp>Bar</stp>
        <stp/>
        <stp>Open</stp>
        <stp>5</stp>
        <stp>-15</stp>
        <stp/>
        <stp/>
        <stp/>
        <stp/>
        <stp>D</stp>
        <tr r="AH21" s="1"/>
      </tp>
      <tp>
        <v>0</v>
        <stp/>
        <stp>StudyData</stp>
        <stp>BAVolCr.AskVol^(SUBMINUTE((CUS10),5,Regular),5,0)</stp>
        <stp>Bar</stp>
        <stp/>
        <stp>Open</stp>
        <stp>5</stp>
        <stp>-25</stp>
        <stp/>
        <stp/>
        <stp/>
        <stp/>
        <stp>D</stp>
        <tr r="AH31" s="1"/>
      </tp>
      <tp>
        <v>5000</v>
        <stp/>
        <stp>StudyData</stp>
        <stp>BAVolCr.AskVol^(SUBMINUTE((CUS10),5,Regular),5,0)</stp>
        <stp>Bar</stp>
        <stp/>
        <stp>Open</stp>
        <stp>5</stp>
        <stp>-35</stp>
        <stp/>
        <stp/>
        <stp/>
        <stp/>
        <stp>D</stp>
        <tr r="AH41" s="1"/>
      </tp>
      <tp>
        <v>40000</v>
        <stp/>
        <stp>StudyData</stp>
        <stp>BAVolCr.AskVol^(SUBMINUTE((CUS10),5,Regular),5,0)</stp>
        <stp>Bar</stp>
        <stp/>
        <stp>Open</stp>
        <stp>5</stp>
        <stp>-45</stp>
        <stp/>
        <stp/>
        <stp/>
        <stp/>
        <stp>D</stp>
        <tr r="AH51" s="1"/>
      </tp>
      <tp>
        <v>0</v>
        <stp/>
        <stp>StudyData</stp>
        <stp>BAVolCr.AskVol^(SUBMINUTE((CUS10),5,Regular),5,0)</stp>
        <stp>Bar</stp>
        <stp/>
        <stp>Open</stp>
        <stp>5</stp>
        <stp>-55</stp>
        <stp/>
        <stp/>
        <stp/>
        <stp/>
        <stp>D</stp>
        <tr r="AH61" s="1"/>
      </tp>
      <tp>
        <v>0</v>
        <stp/>
        <stp>StudyData</stp>
        <stp>BAVolCr.BidVol^(SUBMINUTE((CUS10),5,Regular),5,0)</stp>
        <stp>Bar</stp>
        <stp/>
        <stp>Open</stp>
        <stp>5</stp>
        <stp>-16</stp>
        <stp/>
        <stp/>
        <stp/>
        <stp/>
        <stp>D</stp>
        <tr r="AG22" s="1"/>
      </tp>
      <tp>
        <v>9000</v>
        <stp/>
        <stp>StudyData</stp>
        <stp>BAVolCr.BidVol^(SUBMINUTE((CUS10),5,Regular),5,0)</stp>
        <stp>Bar</stp>
        <stp/>
        <stp>Open</stp>
        <stp>5</stp>
        <stp>-26</stp>
        <stp/>
        <stp/>
        <stp/>
        <stp/>
        <stp>D</stp>
        <tr r="AG32" s="1"/>
      </tp>
      <tp>
        <v>4000</v>
        <stp/>
        <stp>StudyData</stp>
        <stp>BAVolCr.BidVol^(SUBMINUTE((CUS10),5,Regular),5,0)</stp>
        <stp>Bar</stp>
        <stp/>
        <stp>Open</stp>
        <stp>5</stp>
        <stp>-36</stp>
        <stp/>
        <stp/>
        <stp/>
        <stp/>
        <stp>D</stp>
        <tr r="AG42" s="1"/>
      </tp>
      <tp>
        <v>9000</v>
        <stp/>
        <stp>StudyData</stp>
        <stp>BAVolCr.BidVol^(SUBMINUTE((CUS10),5,Regular),5,0)</stp>
        <stp>Bar</stp>
        <stp/>
        <stp>Open</stp>
        <stp>5</stp>
        <stp>-46</stp>
        <stp/>
        <stp/>
        <stp/>
        <stp/>
        <stp>D</stp>
        <tr r="AG52" s="1"/>
      </tp>
      <tp>
        <v>0</v>
        <stp/>
        <stp>StudyData</stp>
        <stp>BAVolCr.BidVol^(SUBMINUTE((CUS10),5,Regular),5,0)</stp>
        <stp>Bar</stp>
        <stp/>
        <stp>Open</stp>
        <stp>5</stp>
        <stp>-56</stp>
        <stp/>
        <stp/>
        <stp/>
        <stp/>
        <stp>D</stp>
        <tr r="AG62" s="1"/>
      </tp>
      <tp>
        <v>99214</v>
        <stp/>
        <stp>StudyData</stp>
        <stp>CUS10</stp>
        <stp>FG</stp>
        <stp/>
        <stp>High</stp>
        <stp>1</stp>
        <stp>-5</stp>
        <stp/>
        <stp/>
        <stp/>
        <stp/>
        <stp>D</stp>
        <tr r="AM11" s="1"/>
        <tr r="CH11" s="1"/>
      </tp>
      <tp>
        <v>99.671875</v>
        <stp/>
        <stp>StudyData</stp>
        <stp>CUS10</stp>
        <stp>FG</stp>
        <stp/>
        <stp>High</stp>
        <stp>1</stp>
        <stp>-5</stp>
        <stp/>
        <stp/>
        <stp/>
        <stp/>
        <stp>T</stp>
        <tr r="AM11" s="1"/>
        <tr r="CH11" s="1"/>
      </tp>
      <tp>
        <v>99190</v>
        <stp/>
        <stp>StudyData</stp>
        <stp>CUS10</stp>
        <stp>FG</stp>
        <stp/>
        <stp>High</stp>
        <stp>5</stp>
        <stp>-5</stp>
        <stp/>
        <stp/>
        <stp/>
        <stp/>
        <stp>D</stp>
        <tr r="BN11" s="1"/>
        <tr r="CM11" s="1"/>
      </tp>
      <tp>
        <v>99.59375</v>
        <stp/>
        <stp>StudyData</stp>
        <stp>CUS10</stp>
        <stp>FG</stp>
        <stp/>
        <stp>High</stp>
        <stp>5</stp>
        <stp>-5</stp>
        <stp/>
        <stp/>
        <stp/>
        <stp/>
        <stp>T</stp>
        <tr r="BN11" s="1"/>
        <tr r="CM11" s="1"/>
      </tp>
      <tp>
        <v>99.53125</v>
        <stp/>
        <stp>StudyData</stp>
        <stp>CUS10</stp>
        <stp>FG</stp>
        <stp/>
        <stp>Close</stp>
        <stp>1</stp>
        <stp>-57</stp>
        <stp/>
        <stp/>
        <stp/>
        <stp/>
        <stp>T</stp>
        <tr r="AO63" s="1"/>
        <tr r="AO63" s="1"/>
        <tr r="CJ63" s="1"/>
      </tp>
      <tp>
        <v>99.46875</v>
        <stp/>
        <stp>StudyData</stp>
        <stp>CUS10</stp>
        <stp>FG</stp>
        <stp/>
        <stp>Close</stp>
        <stp>5</stp>
        <stp>-53</stp>
        <stp/>
        <stp/>
        <stp/>
        <stp/>
        <stp>T</stp>
        <tr r="CO59" s="1"/>
        <tr r="BP59" s="1"/>
        <tr r="BP59" s="1"/>
      </tp>
      <tp>
        <v>99.484375</v>
        <stp/>
        <stp>StudyData</stp>
        <stp>CUS10</stp>
        <stp>FG</stp>
        <stp/>
        <stp>Close</stp>
        <stp>1</stp>
        <stp>-47</stp>
        <stp/>
        <stp/>
        <stp/>
        <stp/>
        <stp>T</stp>
        <tr r="AO53" s="1"/>
        <tr r="AO53" s="1"/>
        <tr r="CJ53" s="1"/>
      </tp>
      <tp>
        <v>99.390625</v>
        <stp/>
        <stp>StudyData</stp>
        <stp>CUS10</stp>
        <stp>FG</stp>
        <stp/>
        <stp>Close</stp>
        <stp>5</stp>
        <stp>-43</stp>
        <stp/>
        <stp/>
        <stp/>
        <stp/>
        <stp>T</stp>
        <tr r="CO49" s="1"/>
        <tr r="BP49" s="1"/>
        <tr r="BP49" s="1"/>
      </tp>
      <tp>
        <v>99.5625</v>
        <stp/>
        <stp>StudyData</stp>
        <stp>CUS10</stp>
        <stp>FG</stp>
        <stp/>
        <stp>Close</stp>
        <stp>1</stp>
        <stp>-17</stp>
        <stp/>
        <stp/>
        <stp/>
        <stp/>
        <stp>T</stp>
        <tr r="AO23" s="1"/>
        <tr r="AO23" s="1"/>
        <tr r="CJ23" s="1"/>
      </tp>
      <tp>
        <v>99.578125</v>
        <stp/>
        <stp>StudyData</stp>
        <stp>CUS10</stp>
        <stp>FG</stp>
        <stp/>
        <stp>Close</stp>
        <stp>5</stp>
        <stp>-13</stp>
        <stp/>
        <stp/>
        <stp/>
        <stp/>
        <stp>T</stp>
        <tr r="BP19" s="1"/>
        <tr r="BP19" s="1"/>
        <tr r="CO19" s="1"/>
      </tp>
      <tp>
        <v>99.515625</v>
        <stp/>
        <stp>StudyData</stp>
        <stp>CUS10</stp>
        <stp>FG</stp>
        <stp/>
        <stp>Close</stp>
        <stp>1</stp>
        <stp>-37</stp>
        <stp/>
        <stp/>
        <stp/>
        <stp/>
        <stp>T</stp>
        <tr r="AO43" s="1"/>
        <tr r="AO43" s="1"/>
        <tr r="CJ43" s="1"/>
      </tp>
      <tp>
        <v>99.5</v>
        <stp/>
        <stp>StudyData</stp>
        <stp>CUS10</stp>
        <stp>FG</stp>
        <stp/>
        <stp>Close</stp>
        <stp>5</stp>
        <stp>-33</stp>
        <stp/>
        <stp/>
        <stp/>
        <stp/>
        <stp>T</stp>
        <tr r="BP39" s="1"/>
        <tr r="BP39" s="1"/>
        <tr r="CO39" s="1"/>
      </tp>
      <tp>
        <v>99.5625</v>
        <stp/>
        <stp>StudyData</stp>
        <stp>CUS10</stp>
        <stp>FG</stp>
        <stp/>
        <stp>Close</stp>
        <stp>1</stp>
        <stp>-27</stp>
        <stp/>
        <stp/>
        <stp/>
        <stp/>
        <stp>T</stp>
        <tr r="AO33" s="1"/>
        <tr r="AO33" s="1"/>
        <tr r="CJ33" s="1"/>
      </tp>
      <tp>
        <v>99.625</v>
        <stp/>
        <stp>StudyData</stp>
        <stp>CUS10</stp>
        <stp>FG</stp>
        <stp/>
        <stp>Close</stp>
        <stp>5</stp>
        <stp>-23</stp>
        <stp/>
        <stp/>
        <stp/>
        <stp/>
        <stp>T</stp>
        <tr r="BP29" s="1"/>
        <tr r="BP29" s="1"/>
        <tr r="CO29" s="1"/>
      </tp>
      <tp>
        <v>99170</v>
        <stp/>
        <stp>StudyData</stp>
        <stp>CUS10</stp>
        <stp>FG</stp>
        <stp/>
        <stp>Close</stp>
        <stp>1</stp>
        <stp>-57</stp>
        <stp/>
        <stp/>
        <stp/>
        <stp/>
        <stp>D</stp>
        <tr r="CJ63" s="1"/>
      </tp>
      <tp>
        <v>99150</v>
        <stp/>
        <stp>StudyData</stp>
        <stp>CUS10</stp>
        <stp>FG</stp>
        <stp/>
        <stp>Close</stp>
        <stp>5</stp>
        <stp>-53</stp>
        <stp/>
        <stp/>
        <stp/>
        <stp/>
        <stp>D</stp>
        <tr r="CO59" s="1"/>
      </tp>
      <tp>
        <v>99154</v>
        <stp/>
        <stp>StudyData</stp>
        <stp>CUS10</stp>
        <stp>FG</stp>
        <stp/>
        <stp>Close</stp>
        <stp>1</stp>
        <stp>-47</stp>
        <stp/>
        <stp/>
        <stp/>
        <stp/>
        <stp>D</stp>
        <tr r="CJ53" s="1"/>
      </tp>
      <tp>
        <v>99124</v>
        <stp/>
        <stp>StudyData</stp>
        <stp>CUS10</stp>
        <stp>FG</stp>
        <stp/>
        <stp>Close</stp>
        <stp>5</stp>
        <stp>-43</stp>
        <stp/>
        <stp/>
        <stp/>
        <stp/>
        <stp>D</stp>
        <tr r="CO49" s="1"/>
      </tp>
      <tp>
        <v>99180</v>
        <stp/>
        <stp>StudyData</stp>
        <stp>CUS10</stp>
        <stp>FG</stp>
        <stp/>
        <stp>Close</stp>
        <stp>1</stp>
        <stp>-17</stp>
        <stp/>
        <stp/>
        <stp/>
        <stp/>
        <stp>D</stp>
        <tr r="CJ23" s="1"/>
      </tp>
      <tp>
        <v>99184</v>
        <stp/>
        <stp>StudyData</stp>
        <stp>CUS10</stp>
        <stp>FG</stp>
        <stp/>
        <stp>Close</stp>
        <stp>5</stp>
        <stp>-13</stp>
        <stp/>
        <stp/>
        <stp/>
        <stp/>
        <stp>D</stp>
        <tr r="CO19" s="1"/>
      </tp>
      <tp>
        <v>99164</v>
        <stp/>
        <stp>StudyData</stp>
        <stp>CUS10</stp>
        <stp>FG</stp>
        <stp/>
        <stp>Close</stp>
        <stp>1</stp>
        <stp>-37</stp>
        <stp/>
        <stp/>
        <stp/>
        <stp/>
        <stp>D</stp>
        <tr r="CJ43" s="1"/>
      </tp>
      <tp>
        <v>99160</v>
        <stp/>
        <stp>StudyData</stp>
        <stp>CUS10</stp>
        <stp>FG</stp>
        <stp/>
        <stp>Close</stp>
        <stp>5</stp>
        <stp>-33</stp>
        <stp/>
        <stp/>
        <stp/>
        <stp/>
        <stp>D</stp>
        <tr r="CO39" s="1"/>
      </tp>
      <tp>
        <v>99180</v>
        <stp/>
        <stp>StudyData</stp>
        <stp>CUS10</stp>
        <stp>FG</stp>
        <stp/>
        <stp>Close</stp>
        <stp>1</stp>
        <stp>-27</stp>
        <stp/>
        <stp/>
        <stp/>
        <stp/>
        <stp>D</stp>
        <tr r="CJ33" s="1"/>
      </tp>
      <tp>
        <v>99200</v>
        <stp/>
        <stp>StudyData</stp>
        <stp>CUS10</stp>
        <stp>FG</stp>
        <stp/>
        <stp>Close</stp>
        <stp>5</stp>
        <stp>-23</stp>
        <stp/>
        <stp/>
        <stp/>
        <stp/>
        <stp>D</stp>
        <tr r="CO29" s="1"/>
      </tp>
      <tp>
        <v>0</v>
        <stp/>
        <stp>StudyData</stp>
        <stp>BAVolCr.BidVol^(SUBMINUTE((CUS10),5,Regular),5,0)</stp>
        <stp>Bar</stp>
        <stp/>
        <stp>Open</stp>
        <stp>5</stp>
        <stp>-19</stp>
        <stp/>
        <stp/>
        <stp/>
        <stp/>
        <stp>D</stp>
        <tr r="AG25" s="1"/>
      </tp>
      <tp>
        <v>12000</v>
        <stp/>
        <stp>StudyData</stp>
        <stp>BAVolCr.BidVol^(SUBMINUTE((CUS10),5,Regular),5,0)</stp>
        <stp>Bar</stp>
        <stp/>
        <stp>Open</stp>
        <stp>5</stp>
        <stp>-29</stp>
        <stp/>
        <stp/>
        <stp/>
        <stp/>
        <stp>D</stp>
        <tr r="AG35" s="1"/>
      </tp>
      <tp>
        <v>0</v>
        <stp/>
        <stp>StudyData</stp>
        <stp>BAVolCr.BidVol^(SUBMINUTE((CUS10),5,Regular),5,0)</stp>
        <stp>Bar</stp>
        <stp/>
        <stp>Open</stp>
        <stp>5</stp>
        <stp>-39</stp>
        <stp/>
        <stp/>
        <stp/>
        <stp/>
        <stp>D</stp>
        <tr r="AG45" s="1"/>
      </tp>
      <tp>
        <v>0</v>
        <stp/>
        <stp>StudyData</stp>
        <stp>BAVolCr.BidVol^(SUBMINUTE((CUS10),5,Regular),5,0)</stp>
        <stp>Bar</stp>
        <stp/>
        <stp>Open</stp>
        <stp>5</stp>
        <stp>-49</stp>
        <stp/>
        <stp/>
        <stp/>
        <stp/>
        <stp>D</stp>
        <tr r="AG55" s="1"/>
      </tp>
      <tp>
        <v>0</v>
        <stp/>
        <stp>StudyData</stp>
        <stp>BAVolCr.BidVol^(SUBMINUTE((CUS10),5,Regular),5,0)</stp>
        <stp>Bar</stp>
        <stp/>
        <stp>Open</stp>
        <stp>5</stp>
        <stp>-59</stp>
        <stp/>
        <stp/>
        <stp/>
        <stp/>
        <stp>D</stp>
        <tr r="AG65" s="1"/>
      </tp>
      <tp>
        <v>99.5625</v>
        <stp/>
        <stp>StudyData</stp>
        <stp>CUS10</stp>
        <stp>FG</stp>
        <stp/>
        <stp>Close</stp>
        <stp>1</stp>
        <stp>-58</stp>
        <stp/>
        <stp/>
        <stp/>
        <stp/>
        <stp>T</stp>
        <tr r="AO64" s="1"/>
        <tr r="AO64" s="1"/>
        <tr r="CJ64" s="1"/>
      </tp>
      <tp>
        <v>99.484375</v>
        <stp/>
        <stp>StudyData</stp>
        <stp>CUS10</stp>
        <stp>FG</stp>
        <stp/>
        <stp>Close</stp>
        <stp>1</stp>
        <stp>-48</stp>
        <stp/>
        <stp/>
        <stp/>
        <stp/>
        <stp>T</stp>
        <tr r="AO54" s="1"/>
        <tr r="AO54" s="1"/>
        <tr r="CJ54" s="1"/>
      </tp>
      <tp>
        <v>99.578125</v>
        <stp/>
        <stp>StudyData</stp>
        <stp>CUS10</stp>
        <stp>FG</stp>
        <stp/>
        <stp>Close</stp>
        <stp>1</stp>
        <stp>-18</stp>
        <stp/>
        <stp/>
        <stp/>
        <stp/>
        <stp>T</stp>
        <tr r="AO24" s="1"/>
        <tr r="AO24" s="1"/>
        <tr r="CJ24" s="1"/>
      </tp>
      <tp>
        <v>99.515625</v>
        <stp/>
        <stp>StudyData</stp>
        <stp>CUS10</stp>
        <stp>FG</stp>
        <stp/>
        <stp>Close</stp>
        <stp>1</stp>
        <stp>-38</stp>
        <stp/>
        <stp/>
        <stp/>
        <stp/>
        <stp>T</stp>
        <tr r="AO44" s="1"/>
        <tr r="AO44" s="1"/>
        <tr r="CJ44" s="1"/>
      </tp>
      <tp>
        <v>99.546875</v>
        <stp/>
        <stp>StudyData</stp>
        <stp>CUS10</stp>
        <stp>FG</stp>
        <stp/>
        <stp>Close</stp>
        <stp>1</stp>
        <stp>-28</stp>
        <stp/>
        <stp/>
        <stp/>
        <stp/>
        <stp>T</stp>
        <tr r="AO34" s="1"/>
        <tr r="AO34" s="1"/>
        <tr r="CJ34" s="1"/>
      </tp>
      <tp>
        <v>99180</v>
        <stp/>
        <stp>StudyData</stp>
        <stp>CUS10</stp>
        <stp>FG</stp>
        <stp/>
        <stp>Close</stp>
        <stp>1</stp>
        <stp>-58</stp>
        <stp/>
        <stp/>
        <stp/>
        <stp/>
        <stp>D</stp>
        <tr r="CJ64" s="1"/>
      </tp>
      <tp>
        <v>99154</v>
        <stp/>
        <stp>StudyData</stp>
        <stp>CUS10</stp>
        <stp>FG</stp>
        <stp/>
        <stp>Close</stp>
        <stp>1</stp>
        <stp>-48</stp>
        <stp/>
        <stp/>
        <stp/>
        <stp/>
        <stp>D</stp>
        <tr r="CJ54" s="1"/>
      </tp>
      <tp>
        <v>99184</v>
        <stp/>
        <stp>StudyData</stp>
        <stp>CUS10</stp>
        <stp>FG</stp>
        <stp/>
        <stp>Close</stp>
        <stp>1</stp>
        <stp>-18</stp>
        <stp/>
        <stp/>
        <stp/>
        <stp/>
        <stp>D</stp>
        <tr r="CJ24" s="1"/>
      </tp>
      <tp>
        <v>99164</v>
        <stp/>
        <stp>StudyData</stp>
        <stp>CUS10</stp>
        <stp>FG</stp>
        <stp/>
        <stp>Close</stp>
        <stp>1</stp>
        <stp>-38</stp>
        <stp/>
        <stp/>
        <stp/>
        <stp/>
        <stp>D</stp>
        <tr r="CJ44" s="1"/>
      </tp>
      <tp>
        <v>99174</v>
        <stp/>
        <stp>StudyData</stp>
        <stp>CUS10</stp>
        <stp>FG</stp>
        <stp/>
        <stp>Close</stp>
        <stp>1</stp>
        <stp>-28</stp>
        <stp/>
        <stp/>
        <stp/>
        <stp/>
        <stp>D</stp>
        <tr r="CJ34" s="1"/>
      </tp>
      <tp>
        <v>99.59375</v>
        <stp/>
        <stp>StudyData</stp>
        <stp>CUS10</stp>
        <stp>FG</stp>
        <stp/>
        <stp>High</stp>
        <stp>1</stp>
        <stp>-20</stp>
        <stp/>
        <stp/>
        <stp/>
        <stp/>
        <stp>T</stp>
        <tr r="AM26" s="1"/>
        <tr r="CH26" s="1"/>
      </tp>
      <tp>
        <v>99.65625</v>
        <stp/>
        <stp>StudyData</stp>
        <stp>CUS10</stp>
        <stp>FG</stp>
        <stp/>
        <stp>High</stp>
        <stp>5</stp>
        <stp>-24</stp>
        <stp/>
        <stp/>
        <stp/>
        <stp/>
        <stp>T</stp>
        <tr r="CM30" s="1"/>
        <tr r="BN30" s="1"/>
      </tp>
      <tp>
        <v>99.5625</v>
        <stp/>
        <stp>StudyData</stp>
        <stp>CUS10</stp>
        <stp>FG</stp>
        <stp/>
        <stp>High</stp>
        <stp>1</stp>
        <stp>-30</stp>
        <stp/>
        <stp/>
        <stp/>
        <stp/>
        <stp>T</stp>
        <tr r="AM36" s="1"/>
        <tr r="CH36" s="1"/>
      </tp>
      <tp>
        <v>99.59375</v>
        <stp/>
        <stp>StudyData</stp>
        <stp>CUS10</stp>
        <stp>FG</stp>
        <stp/>
        <stp>High</stp>
        <stp>5</stp>
        <stp>-34</stp>
        <stp/>
        <stp/>
        <stp/>
        <stp/>
        <stp>T</stp>
        <tr r="BN40" s="1"/>
        <tr r="CM40" s="1"/>
      </tp>
      <tp>
        <v>99.671875</v>
        <stp/>
        <stp>StudyData</stp>
        <stp>CUS10</stp>
        <stp>FG</stp>
        <stp/>
        <stp>High</stp>
        <stp>1</stp>
        <stp>-10</stp>
        <stp/>
        <stp/>
        <stp/>
        <stp/>
        <stp>T</stp>
        <tr r="AM16" s="1"/>
        <tr r="CH16" s="1"/>
      </tp>
      <tp>
        <v>99.671875</v>
        <stp/>
        <stp>StudyData</stp>
        <stp>CUS10</stp>
        <stp>FG</stp>
        <stp/>
        <stp>High</stp>
        <stp>5</stp>
        <stp>-14</stp>
        <stp/>
        <stp/>
        <stp/>
        <stp/>
        <stp>T</stp>
        <tr r="BN20" s="1"/>
        <tr r="CM20" s="1"/>
      </tp>
      <tp>
        <v>99.640625</v>
        <stp/>
        <stp>StudyData</stp>
        <stp>CUS10</stp>
        <stp>FG</stp>
        <stp/>
        <stp>High</stp>
        <stp>1</stp>
        <stp>-60</stp>
        <stp/>
        <stp/>
        <stp/>
        <stp/>
        <stp>T</stp>
        <tr r="AM66" s="1"/>
        <tr r="CH66" s="1"/>
      </tp>
      <tp>
        <v>99.515625</v>
        <stp/>
        <stp>StudyData</stp>
        <stp>CUS10</stp>
        <stp>FG</stp>
        <stp/>
        <stp>High</stp>
        <stp>1</stp>
        <stp>-40</stp>
        <stp/>
        <stp/>
        <stp/>
        <stp/>
        <stp>T</stp>
        <tr r="AM46" s="1"/>
        <tr r="CH46" s="1"/>
      </tp>
      <tp>
        <v>99.46875</v>
        <stp/>
        <stp>StudyData</stp>
        <stp>CUS10</stp>
        <stp>FG</stp>
        <stp/>
        <stp>High</stp>
        <stp>5</stp>
        <stp>-44</stp>
        <stp/>
        <stp/>
        <stp/>
        <stp/>
        <stp>T</stp>
        <tr r="BN50" s="1"/>
        <tr r="CM50" s="1"/>
      </tp>
      <tp>
        <v>99.484375</v>
        <stp/>
        <stp>StudyData</stp>
        <stp>CUS10</stp>
        <stp>FG</stp>
        <stp/>
        <stp>High</stp>
        <stp>1</stp>
        <stp>-50</stp>
        <stp/>
        <stp/>
        <stp/>
        <stp/>
        <stp>T</stp>
        <tr r="AM56" s="1"/>
        <tr r="CH56" s="1"/>
      </tp>
      <tp>
        <v>99.453125</v>
        <stp/>
        <stp>StudyData</stp>
        <stp>CUS10</stp>
        <stp>FG</stp>
        <stp/>
        <stp>High</stp>
        <stp>5</stp>
        <stp>-54</stp>
        <stp/>
        <stp/>
        <stp/>
        <stp/>
        <stp>T</stp>
        <tr r="BN60" s="1"/>
        <tr r="CM60" s="1"/>
      </tp>
      <tp>
        <v>99190</v>
        <stp/>
        <stp>StudyData</stp>
        <stp>CUS10</stp>
        <stp>FG</stp>
        <stp/>
        <stp>High</stp>
        <stp>1</stp>
        <stp>-20</stp>
        <stp/>
        <stp/>
        <stp/>
        <stp/>
        <stp>D</stp>
        <tr r="AM26" s="1"/>
        <tr r="CH26" s="1"/>
      </tp>
      <tp>
        <v>99210</v>
        <stp/>
        <stp>StudyData</stp>
        <stp>CUS10</stp>
        <stp>FG</stp>
        <stp/>
        <stp>High</stp>
        <stp>5</stp>
        <stp>-24</stp>
        <stp/>
        <stp/>
        <stp/>
        <stp/>
        <stp>D</stp>
        <tr r="CM30" s="1"/>
        <tr r="BN30" s="1"/>
      </tp>
      <tp>
        <v>99180</v>
        <stp/>
        <stp>StudyData</stp>
        <stp>CUS10</stp>
        <stp>FG</stp>
        <stp/>
        <stp>High</stp>
        <stp>1</stp>
        <stp>-30</stp>
        <stp/>
        <stp/>
        <stp/>
        <stp/>
        <stp>D</stp>
        <tr r="AM36" s="1"/>
        <tr r="CH36" s="1"/>
      </tp>
      <tp>
        <v>99190</v>
        <stp/>
        <stp>StudyData</stp>
        <stp>CUS10</stp>
        <stp>FG</stp>
        <stp/>
        <stp>High</stp>
        <stp>5</stp>
        <stp>-34</stp>
        <stp/>
        <stp/>
        <stp/>
        <stp/>
        <stp>D</stp>
        <tr r="BN40" s="1"/>
        <tr r="CM40" s="1"/>
      </tp>
      <tp>
        <v>99214</v>
        <stp/>
        <stp>StudyData</stp>
        <stp>CUS10</stp>
        <stp>FG</stp>
        <stp/>
        <stp>High</stp>
        <stp>1</stp>
        <stp>-10</stp>
        <stp/>
        <stp/>
        <stp/>
        <stp/>
        <stp>D</stp>
        <tr r="AM16" s="1"/>
        <tr r="CH16" s="1"/>
      </tp>
      <tp>
        <v>99214</v>
        <stp/>
        <stp>StudyData</stp>
        <stp>CUS10</stp>
        <stp>FG</stp>
        <stp/>
        <stp>High</stp>
        <stp>5</stp>
        <stp>-14</stp>
        <stp/>
        <stp/>
        <stp/>
        <stp/>
        <stp>D</stp>
        <tr r="BN20" s="1"/>
        <tr r="CM20" s="1"/>
      </tp>
      <tp>
        <v>99204</v>
        <stp/>
        <stp>StudyData</stp>
        <stp>CUS10</stp>
        <stp>FG</stp>
        <stp/>
        <stp>High</stp>
        <stp>1</stp>
        <stp>-60</stp>
        <stp/>
        <stp/>
        <stp/>
        <stp/>
        <stp>D</stp>
        <tr r="AM66" s="1"/>
        <tr r="CH66" s="1"/>
      </tp>
      <tp>
        <v>99164</v>
        <stp/>
        <stp>StudyData</stp>
        <stp>CUS10</stp>
        <stp>FG</stp>
        <stp/>
        <stp>High</stp>
        <stp>1</stp>
        <stp>-40</stp>
        <stp/>
        <stp/>
        <stp/>
        <stp/>
        <stp>D</stp>
        <tr r="AM46" s="1"/>
        <tr r="CH46" s="1"/>
      </tp>
      <tp>
        <v>99150</v>
        <stp/>
        <stp>StudyData</stp>
        <stp>CUS10</stp>
        <stp>FG</stp>
        <stp/>
        <stp>High</stp>
        <stp>5</stp>
        <stp>-44</stp>
        <stp/>
        <stp/>
        <stp/>
        <stp/>
        <stp>D</stp>
        <tr r="BN50" s="1"/>
        <tr r="CM50" s="1"/>
      </tp>
      <tp>
        <v>99154</v>
        <stp/>
        <stp>StudyData</stp>
        <stp>CUS10</stp>
        <stp>FG</stp>
        <stp/>
        <stp>High</stp>
        <stp>1</stp>
        <stp>-50</stp>
        <stp/>
        <stp/>
        <stp/>
        <stp/>
        <stp>D</stp>
        <tr r="AM56" s="1"/>
        <tr r="CH56" s="1"/>
      </tp>
      <tp>
        <v>99144</v>
        <stp/>
        <stp>StudyData</stp>
        <stp>CUS10</stp>
        <stp>FG</stp>
        <stp/>
        <stp>High</stp>
        <stp>5</stp>
        <stp>-54</stp>
        <stp/>
        <stp/>
        <stp/>
        <stp/>
        <stp>D</stp>
        <tr r="BN60" s="1"/>
        <tr r="CM60" s="1"/>
      </tp>
      <tp>
        <v>0</v>
        <stp/>
        <stp>StudyData</stp>
        <stp>BAVolCr.BidVol^(SUBMINUTE((CUS10),5,Regular),5,0)</stp>
        <stp>Bar</stp>
        <stp/>
        <stp>Open</stp>
        <stp>5</stp>
        <stp>-18</stp>
        <stp/>
        <stp/>
        <stp/>
        <stp/>
        <stp>D</stp>
        <tr r="AG24" s="1"/>
      </tp>
      <tp>
        <v>12000</v>
        <stp/>
        <stp>StudyData</stp>
        <stp>BAVolCr.BidVol^(SUBMINUTE((CUS10),5,Regular),5,0)</stp>
        <stp>Bar</stp>
        <stp/>
        <stp>Open</stp>
        <stp>5</stp>
        <stp>-28</stp>
        <stp/>
        <stp/>
        <stp/>
        <stp/>
        <stp>D</stp>
        <tr r="AG34" s="1"/>
      </tp>
      <tp>
        <v>4000</v>
        <stp/>
        <stp>StudyData</stp>
        <stp>BAVolCr.BidVol^(SUBMINUTE((CUS10),5,Regular),5,0)</stp>
        <stp>Bar</stp>
        <stp/>
        <stp>Open</stp>
        <stp>5</stp>
        <stp>-38</stp>
        <stp/>
        <stp/>
        <stp/>
        <stp/>
        <stp>D</stp>
        <tr r="AG44" s="1"/>
      </tp>
      <tp>
        <v>9000</v>
        <stp/>
        <stp>StudyData</stp>
        <stp>BAVolCr.BidVol^(SUBMINUTE((CUS10),5,Regular),5,0)</stp>
        <stp>Bar</stp>
        <stp/>
        <stp>Open</stp>
        <stp>5</stp>
        <stp>-48</stp>
        <stp/>
        <stp/>
        <stp/>
        <stp/>
        <stp>D</stp>
        <tr r="AG54" s="1"/>
      </tp>
      <tp>
        <v>0</v>
        <stp/>
        <stp>StudyData</stp>
        <stp>BAVolCr.BidVol^(SUBMINUTE((CUS10),5,Regular),5,0)</stp>
        <stp>Bar</stp>
        <stp/>
        <stp>Open</stp>
        <stp>5</stp>
        <stp>-58</stp>
        <stp/>
        <stp/>
        <stp/>
        <stp/>
        <stp>D</stp>
        <tr r="AG64" s="1"/>
      </tp>
      <tp>
        <v>99.640625</v>
        <stp/>
        <stp>StudyData</stp>
        <stp>CUS10</stp>
        <stp>FG</stp>
        <stp/>
        <stp>Close</stp>
        <stp>1</stp>
        <stp>-59</stp>
        <stp/>
        <stp/>
        <stp/>
        <stp/>
        <stp>T</stp>
        <tr r="AO65" s="1"/>
        <tr r="AO65" s="1"/>
        <tr r="CJ65" s="1"/>
      </tp>
      <tp>
        <v>99.484375</v>
        <stp/>
        <stp>StudyData</stp>
        <stp>CUS10</stp>
        <stp>FG</stp>
        <stp/>
        <stp>Close</stp>
        <stp>1</stp>
        <stp>-49</stp>
        <stp/>
        <stp/>
        <stp/>
        <stp/>
        <stp>T</stp>
        <tr r="AO55" s="1"/>
        <tr r="AO55" s="1"/>
        <tr r="CJ55" s="1"/>
      </tp>
      <tp>
        <v>99.5625</v>
        <stp/>
        <stp>StudyData</stp>
        <stp>CUS10</stp>
        <stp>FG</stp>
        <stp/>
        <stp>Close</stp>
        <stp>1</stp>
        <stp>-19</stp>
        <stp/>
        <stp/>
        <stp/>
        <stp/>
        <stp>T</stp>
        <tr r="AO25" s="1"/>
        <tr r="AO25" s="1"/>
        <tr r="CJ25" s="1"/>
      </tp>
      <tp>
        <v>99.515625</v>
        <stp/>
        <stp>StudyData</stp>
        <stp>CUS10</stp>
        <stp>FG</stp>
        <stp/>
        <stp>Close</stp>
        <stp>1</stp>
        <stp>-39</stp>
        <stp/>
        <stp/>
        <stp/>
        <stp/>
        <stp>T</stp>
        <tr r="AO45" s="1"/>
        <tr r="AO45" s="1"/>
        <tr r="CJ45" s="1"/>
      </tp>
      <tp>
        <v>99.546875</v>
        <stp/>
        <stp>StudyData</stp>
        <stp>CUS10</stp>
        <stp>FG</stp>
        <stp/>
        <stp>Close</stp>
        <stp>1</stp>
        <stp>-29</stp>
        <stp/>
        <stp/>
        <stp/>
        <stp/>
        <stp>T</stp>
        <tr r="AO35" s="1"/>
        <tr r="AO35" s="1"/>
        <tr r="CJ35" s="1"/>
      </tp>
      <tp>
        <v>99204</v>
        <stp/>
        <stp>StudyData</stp>
        <stp>CUS10</stp>
        <stp>FG</stp>
        <stp/>
        <stp>Close</stp>
        <stp>1</stp>
        <stp>-59</stp>
        <stp/>
        <stp/>
        <stp/>
        <stp/>
        <stp>D</stp>
        <tr r="CJ65" s="1"/>
      </tp>
      <tp>
        <v>99154</v>
        <stp/>
        <stp>StudyData</stp>
        <stp>CUS10</stp>
        <stp>FG</stp>
        <stp/>
        <stp>Close</stp>
        <stp>1</stp>
        <stp>-49</stp>
        <stp/>
        <stp/>
        <stp/>
        <stp/>
        <stp>D</stp>
        <tr r="CJ55" s="1"/>
      </tp>
      <tp>
        <v>99180</v>
        <stp/>
        <stp>StudyData</stp>
        <stp>CUS10</stp>
        <stp>FG</stp>
        <stp/>
        <stp>Close</stp>
        <stp>1</stp>
        <stp>-19</stp>
        <stp/>
        <stp/>
        <stp/>
        <stp/>
        <stp>D</stp>
        <tr r="CJ25" s="1"/>
      </tp>
      <tp>
        <v>99164</v>
        <stp/>
        <stp>StudyData</stp>
        <stp>CUS10</stp>
        <stp>FG</stp>
        <stp/>
        <stp>Close</stp>
        <stp>1</stp>
        <stp>-39</stp>
        <stp/>
        <stp/>
        <stp/>
        <stp/>
        <stp>D</stp>
        <tr r="CJ45" s="1"/>
      </tp>
      <tp>
        <v>99174</v>
        <stp/>
        <stp>StudyData</stp>
        <stp>CUS10</stp>
        <stp>FG</stp>
        <stp/>
        <stp>Close</stp>
        <stp>1</stp>
        <stp>-29</stp>
        <stp/>
        <stp/>
        <stp/>
        <stp/>
        <stp>D</stp>
        <tr r="CJ35" s="1"/>
      </tp>
      <tp>
        <v>99.59375</v>
        <stp/>
        <stp>StudyData</stp>
        <stp>CUS10</stp>
        <stp>FG</stp>
        <stp/>
        <stp>High</stp>
        <stp>1</stp>
        <stp>-21</stp>
        <stp/>
        <stp/>
        <stp/>
        <stp/>
        <stp>T</stp>
        <tr r="AM27" s="1"/>
        <tr r="CH27" s="1"/>
      </tp>
      <tp>
        <v>99.6875</v>
        <stp/>
        <stp>StudyData</stp>
        <stp>CUS10</stp>
        <stp>FG</stp>
        <stp/>
        <stp>High</stp>
        <stp>5</stp>
        <stp>-25</stp>
        <stp/>
        <stp/>
        <stp/>
        <stp/>
        <stp>T</stp>
        <tr r="CM31" s="1"/>
        <tr r="BN31" s="1"/>
      </tp>
      <tp>
        <v>99.5625</v>
        <stp/>
        <stp>StudyData</stp>
        <stp>CUS10</stp>
        <stp>FG</stp>
        <stp/>
        <stp>High</stp>
        <stp>1</stp>
        <stp>-31</stp>
        <stp/>
        <stp/>
        <stp/>
        <stp/>
        <stp>T</stp>
        <tr r="AM37" s="1"/>
        <tr r="CH37" s="1"/>
      </tp>
      <tp>
        <v>99.4375</v>
        <stp/>
        <stp>StudyData</stp>
        <stp>CUS10</stp>
        <stp>FG</stp>
        <stp/>
        <stp>High</stp>
        <stp>5</stp>
        <stp>-35</stp>
        <stp/>
        <stp/>
        <stp/>
        <stp/>
        <stp>T</stp>
        <tr r="BN41" s="1"/>
        <tr r="CM41" s="1"/>
      </tp>
      <tp>
        <v>99.65625</v>
        <stp/>
        <stp>StudyData</stp>
        <stp>CUS10</stp>
        <stp>FG</stp>
        <stp/>
        <stp>High</stp>
        <stp>1</stp>
        <stp>-11</stp>
        <stp/>
        <stp/>
        <stp/>
        <stp/>
        <stp>T</stp>
        <tr r="AM17" s="1"/>
        <tr r="CH17" s="1"/>
      </tp>
      <tp>
        <v>99.6875</v>
        <stp/>
        <stp>StudyData</stp>
        <stp>CUS10</stp>
        <stp>FG</stp>
        <stp/>
        <stp>High</stp>
        <stp>5</stp>
        <stp>-15</stp>
        <stp/>
        <stp/>
        <stp/>
        <stp/>
        <stp>T</stp>
        <tr r="BN21" s="1"/>
        <tr r="CM21" s="1"/>
      </tp>
      <tp>
        <v>99.5</v>
        <stp/>
        <stp>StudyData</stp>
        <stp>CUS10</stp>
        <stp>FG</stp>
        <stp/>
        <stp>High</stp>
        <stp>1</stp>
        <stp>-41</stp>
        <stp/>
        <stp/>
        <stp/>
        <stp/>
        <stp>T</stp>
        <tr r="AM47" s="1"/>
        <tr r="CH47" s="1"/>
      </tp>
      <tp>
        <v>99.453125</v>
        <stp/>
        <stp>StudyData</stp>
        <stp>CUS10</stp>
        <stp>FG</stp>
        <stp/>
        <stp>High</stp>
        <stp>5</stp>
        <stp>-45</stp>
        <stp/>
        <stp/>
        <stp/>
        <stp/>
        <stp>T</stp>
        <tr r="CM51" s="1"/>
        <tr r="BN51" s="1"/>
      </tp>
      <tp>
        <v>99.46875</v>
        <stp/>
        <stp>StudyData</stp>
        <stp>CUS10</stp>
        <stp>FG</stp>
        <stp/>
        <stp>High</stp>
        <stp>1</stp>
        <stp>-51</stp>
        <stp/>
        <stp/>
        <stp/>
        <stp/>
        <stp>T</stp>
        <tr r="AM57" s="1"/>
        <tr r="CH57" s="1"/>
      </tp>
      <tp>
        <v>99.484375</v>
        <stp/>
        <stp>StudyData</stp>
        <stp>CUS10</stp>
        <stp>FG</stp>
        <stp/>
        <stp>High</stp>
        <stp>5</stp>
        <stp>-55</stp>
        <stp/>
        <stp/>
        <stp/>
        <stp/>
        <stp>T</stp>
        <tr r="BN61" s="1"/>
        <tr r="CM61" s="1"/>
      </tp>
      <tp>
        <v>99190</v>
        <stp/>
        <stp>StudyData</stp>
        <stp>CUS10</stp>
        <stp>FG</stp>
        <stp/>
        <stp>High</stp>
        <stp>1</stp>
        <stp>-21</stp>
        <stp/>
        <stp/>
        <stp/>
        <stp/>
        <stp>D</stp>
        <tr r="AM27" s="1"/>
        <tr r="CH27" s="1"/>
      </tp>
      <tp>
        <v>99220</v>
        <stp/>
        <stp>StudyData</stp>
        <stp>CUS10</stp>
        <stp>FG</stp>
        <stp/>
        <stp>High</stp>
        <stp>5</stp>
        <stp>-25</stp>
        <stp/>
        <stp/>
        <stp/>
        <stp/>
        <stp>D</stp>
        <tr r="CM31" s="1"/>
        <tr r="BN31" s="1"/>
      </tp>
      <tp>
        <v>99180</v>
        <stp/>
        <stp>StudyData</stp>
        <stp>CUS10</stp>
        <stp>FG</stp>
        <stp/>
        <stp>High</stp>
        <stp>1</stp>
        <stp>-31</stp>
        <stp/>
        <stp/>
        <stp/>
        <stp/>
        <stp>D</stp>
        <tr r="AM37" s="1"/>
        <tr r="CH37" s="1"/>
      </tp>
      <tp>
        <v>99140</v>
        <stp/>
        <stp>StudyData</stp>
        <stp>CUS10</stp>
        <stp>FG</stp>
        <stp/>
        <stp>High</stp>
        <stp>5</stp>
        <stp>-35</stp>
        <stp/>
        <stp/>
        <stp/>
        <stp/>
        <stp>D</stp>
        <tr r="BN41" s="1"/>
        <tr r="CM41" s="1"/>
      </tp>
      <tp>
        <v>99210</v>
        <stp/>
        <stp>StudyData</stp>
        <stp>CUS10</stp>
        <stp>FG</stp>
        <stp/>
        <stp>High</stp>
        <stp>1</stp>
        <stp>-11</stp>
        <stp/>
        <stp/>
        <stp/>
        <stp/>
        <stp>D</stp>
        <tr r="AM17" s="1"/>
        <tr r="CH17" s="1"/>
      </tp>
      <tp>
        <v>99220</v>
        <stp/>
        <stp>StudyData</stp>
        <stp>CUS10</stp>
        <stp>FG</stp>
        <stp/>
        <stp>High</stp>
        <stp>5</stp>
        <stp>-15</stp>
        <stp/>
        <stp/>
        <stp/>
        <stp/>
        <stp>D</stp>
        <tr r="BN21" s="1"/>
        <tr r="CM21" s="1"/>
      </tp>
      <tp>
        <v>99160</v>
        <stp/>
        <stp>StudyData</stp>
        <stp>CUS10</stp>
        <stp>FG</stp>
        <stp/>
        <stp>High</stp>
        <stp>1</stp>
        <stp>-41</stp>
        <stp/>
        <stp/>
        <stp/>
        <stp/>
        <stp>D</stp>
        <tr r="AM47" s="1"/>
        <tr r="CH47" s="1"/>
      </tp>
      <tp>
        <v>99144</v>
        <stp/>
        <stp>StudyData</stp>
        <stp>CUS10</stp>
        <stp>FG</stp>
        <stp/>
        <stp>High</stp>
        <stp>5</stp>
        <stp>-45</stp>
        <stp/>
        <stp/>
        <stp/>
        <stp/>
        <stp>D</stp>
        <tr r="CM51" s="1"/>
        <tr r="BN51" s="1"/>
      </tp>
      <tp>
        <v>99150</v>
        <stp/>
        <stp>StudyData</stp>
        <stp>CUS10</stp>
        <stp>FG</stp>
        <stp/>
        <stp>High</stp>
        <stp>1</stp>
        <stp>-51</stp>
        <stp/>
        <stp/>
        <stp/>
        <stp/>
        <stp>D</stp>
        <tr r="AM57" s="1"/>
        <tr r="CH57" s="1"/>
      </tp>
      <tp>
        <v>99154</v>
        <stp/>
        <stp>StudyData</stp>
        <stp>CUS10</stp>
        <stp>FG</stp>
        <stp/>
        <stp>High</stp>
        <stp>5</stp>
        <stp>-55</stp>
        <stp/>
        <stp/>
        <stp/>
        <stp/>
        <stp>D</stp>
        <tr r="BN61" s="1"/>
        <tr r="CM61" s="1"/>
      </tp>
      <tp>
        <v>0</v>
        <stp/>
        <stp>StudyData</stp>
        <stp>BAVolCr.AskVol^(SUBMINUTE((CUS10),1,Regular),5,0)</stp>
        <stp>Bar</stp>
        <stp/>
        <stp>Open</stp>
        <stp>5</stp>
        <stp>-18</stp>
        <stp/>
        <stp/>
        <stp/>
        <stp/>
        <stp>D</stp>
        <tr r="H24" s="1"/>
      </tp>
      <tp>
        <v>0</v>
        <stp/>
        <stp>StudyData</stp>
        <stp>BAVolCr.AskVol^(SUBMINUTE((CUS10),1,Regular),5,0)</stp>
        <stp>Bar</stp>
        <stp/>
        <stp>Open</stp>
        <stp>5</stp>
        <stp>-28</stp>
        <stp/>
        <stp/>
        <stp/>
        <stp/>
        <stp>D</stp>
        <tr r="H34" s="1"/>
      </tp>
      <tp>
        <v>2000</v>
        <stp/>
        <stp>StudyData</stp>
        <stp>BAVolCr.AskVol^(SUBMINUTE((CUS10),1,Regular),5,0)</stp>
        <stp>Bar</stp>
        <stp/>
        <stp>Open</stp>
        <stp>5</stp>
        <stp>-38</stp>
        <stp/>
        <stp/>
        <stp/>
        <stp/>
        <stp>D</stp>
        <tr r="H44" s="1"/>
      </tp>
      <tp>
        <v>0</v>
        <stp/>
        <stp>StudyData</stp>
        <stp>BAVolCr.AskVol^(SUBMINUTE((CUS10),1,Regular),5,0)</stp>
        <stp>Bar</stp>
        <stp/>
        <stp>Open</stp>
        <stp>5</stp>
        <stp>-48</stp>
        <stp/>
        <stp/>
        <stp/>
        <stp/>
        <stp>D</stp>
        <tr r="H54" s="1"/>
      </tp>
      <tp>
        <v>0</v>
        <stp/>
        <stp>StudyData</stp>
        <stp>BAVolCr.AskVol^(SUBMINUTE((CUS10),1,Regular),5,0)</stp>
        <stp>Bar</stp>
        <stp/>
        <stp>Open</stp>
        <stp>5</stp>
        <stp>-58</stp>
        <stp/>
        <stp/>
        <stp/>
        <stp/>
        <stp>D</stp>
        <tr r="H64" s="1"/>
      </tp>
      <tp>
        <v>4000</v>
        <stp/>
        <stp>StudyData</stp>
        <stp>BAVolCr.AskVol^(SUBMINUTE((CUS10),5,Regular),5,0)</stp>
        <stp>Bar</stp>
        <stp/>
        <stp>Open</stp>
        <stp>5</stp>
        <stp>-18</stp>
        <stp/>
        <stp/>
        <stp/>
        <stp/>
        <stp>D</stp>
        <tr r="AH24" s="1"/>
      </tp>
      <tp>
        <v>3000</v>
        <stp/>
        <stp>StudyData</stp>
        <stp>BAVolCr.AskVol^(SUBMINUTE((CUS10),5,Regular),5,0)</stp>
        <stp>Bar</stp>
        <stp/>
        <stp>Open</stp>
        <stp>5</stp>
        <stp>-28</stp>
        <stp/>
        <stp/>
        <stp/>
        <stp/>
        <stp>D</stp>
        <tr r="AH34" s="1"/>
      </tp>
      <tp>
        <v>5000</v>
        <stp/>
        <stp>StudyData</stp>
        <stp>BAVolCr.AskVol^(SUBMINUTE((CUS10),5,Regular),5,0)</stp>
        <stp>Bar</stp>
        <stp/>
        <stp>Open</stp>
        <stp>5</stp>
        <stp>-38</stp>
        <stp/>
        <stp/>
        <stp/>
        <stp/>
        <stp>D</stp>
        <tr r="AH44" s="1"/>
      </tp>
      <tp>
        <v>45000</v>
        <stp/>
        <stp>StudyData</stp>
        <stp>BAVolCr.AskVol^(SUBMINUTE((CUS10),5,Regular),5,0)</stp>
        <stp>Bar</stp>
        <stp/>
        <stp>Open</stp>
        <stp>5</stp>
        <stp>-48</stp>
        <stp/>
        <stp/>
        <stp/>
        <stp/>
        <stp>D</stp>
        <tr r="AH54" s="1"/>
      </tp>
      <tp>
        <v>0</v>
        <stp/>
        <stp>StudyData</stp>
        <stp>BAVolCr.AskVol^(SUBMINUTE((CUS10),5,Regular),5,0)</stp>
        <stp>Bar</stp>
        <stp/>
        <stp>Open</stp>
        <stp>5</stp>
        <stp>-58</stp>
        <stp/>
        <stp/>
        <stp/>
        <stp/>
        <stp>D</stp>
        <tr r="AH64" s="1"/>
      </tp>
      <tp>
        <v>99224</v>
        <stp/>
        <stp>StudyData</stp>
        <stp>CUS10</stp>
        <stp>FG</stp>
        <stp/>
        <stp>High</stp>
        <stp>1</stp>
        <stp>-8</stp>
        <stp/>
        <stp/>
        <stp/>
        <stp/>
        <stp>D</stp>
        <tr r="AM14" s="1"/>
        <tr r="CH14" s="1"/>
      </tp>
      <tp>
        <v>99.703125</v>
        <stp/>
        <stp>StudyData</stp>
        <stp>CUS10</stp>
        <stp>FG</stp>
        <stp/>
        <stp>High</stp>
        <stp>1</stp>
        <stp>-8</stp>
        <stp/>
        <stp/>
        <stp/>
        <stp/>
        <stp>T</stp>
        <tr r="AM14" s="1"/>
        <tr r="CH14" s="1"/>
      </tp>
      <tp>
        <v>99174</v>
        <stp/>
        <stp>StudyData</stp>
        <stp>CUS10</stp>
        <stp>FG</stp>
        <stp/>
        <stp>High</stp>
        <stp>5</stp>
        <stp>-8</stp>
        <stp/>
        <stp/>
        <stp/>
        <stp/>
        <stp>D</stp>
        <tr r="CM14" s="1"/>
        <tr r="BN14" s="1"/>
      </tp>
      <tp>
        <v>99.546875</v>
        <stp/>
        <stp>StudyData</stp>
        <stp>CUS10</stp>
        <stp>FG</stp>
        <stp/>
        <stp>High</stp>
        <stp>5</stp>
        <stp>-8</stp>
        <stp/>
        <stp/>
        <stp/>
        <stp/>
        <stp>T</stp>
        <tr r="CM14" s="1"/>
        <tr r="BN14" s="1"/>
      </tp>
      <tp>
        <v>99.578125</v>
        <stp/>
        <stp>StudyData</stp>
        <stp>CUS10</stp>
        <stp>FG</stp>
        <stp/>
        <stp>High</stp>
        <stp>1</stp>
        <stp>-22</stp>
        <stp/>
        <stp/>
        <stp/>
        <stp/>
        <stp>T</stp>
        <tr r="AM28" s="1"/>
        <tr r="CH28" s="1"/>
      </tp>
      <tp>
        <v>99.625</v>
        <stp/>
        <stp>StudyData</stp>
        <stp>CUS10</stp>
        <stp>FG</stp>
        <stp/>
        <stp>High</stp>
        <stp>5</stp>
        <stp>-26</stp>
        <stp/>
        <stp/>
        <stp/>
        <stp/>
        <stp>T</stp>
        <tr r="CM32" s="1"/>
        <tr r="BN32" s="1"/>
      </tp>
      <tp>
        <v>99.546875</v>
        <stp/>
        <stp>StudyData</stp>
        <stp>CUS10</stp>
        <stp>FG</stp>
        <stp/>
        <stp>High</stp>
        <stp>1</stp>
        <stp>-32</stp>
        <stp/>
        <stp/>
        <stp/>
        <stp/>
        <stp>T</stp>
        <tr r="AM38" s="1"/>
        <tr r="CH38" s="1"/>
      </tp>
      <tp>
        <v>99.234375</v>
        <stp/>
        <stp>StudyData</stp>
        <stp>CUS10</stp>
        <stp>FG</stp>
        <stp/>
        <stp>High</stp>
        <stp>5</stp>
        <stp>-36</stp>
        <stp/>
        <stp/>
        <stp/>
        <stp/>
        <stp>T</stp>
        <tr r="CM42" s="1"/>
        <tr r="BN42" s="1"/>
      </tp>
      <tp>
        <v>99.671875</v>
        <stp/>
        <stp>StudyData</stp>
        <stp>CUS10</stp>
        <stp>FG</stp>
        <stp/>
        <stp>High</stp>
        <stp>1</stp>
        <stp>-12</stp>
        <stp/>
        <stp/>
        <stp/>
        <stp/>
        <stp>T</stp>
        <tr r="AM18" s="1"/>
        <tr r="CH18" s="1"/>
      </tp>
      <tp>
        <v>99.703125</v>
        <stp/>
        <stp>StudyData</stp>
        <stp>CUS10</stp>
        <stp>FG</stp>
        <stp/>
        <stp>High</stp>
        <stp>5</stp>
        <stp>-16</stp>
        <stp/>
        <stp/>
        <stp/>
        <stp/>
        <stp>T</stp>
        <tr r="BN22" s="1"/>
        <tr r="CM22" s="1"/>
      </tp>
      <tp>
        <v>99.515625</v>
        <stp/>
        <stp>StudyData</stp>
        <stp>CUS10</stp>
        <stp>FG</stp>
        <stp/>
        <stp>High</stp>
        <stp>1</stp>
        <stp>-42</stp>
        <stp/>
        <stp/>
        <stp/>
        <stp/>
        <stp>T</stp>
        <tr r="AM48" s="1"/>
        <tr r="CH48" s="1"/>
      </tp>
      <tp>
        <v>99.46875</v>
        <stp/>
        <stp>StudyData</stp>
        <stp>CUS10</stp>
        <stp>FG</stp>
        <stp/>
        <stp>High</stp>
        <stp>5</stp>
        <stp>-46</stp>
        <stp/>
        <stp/>
        <stp/>
        <stp/>
        <stp>T</stp>
        <tr r="CM52" s="1"/>
        <tr r="BN52" s="1"/>
      </tp>
      <tp>
        <v>99.46875</v>
        <stp/>
        <stp>StudyData</stp>
        <stp>CUS10</stp>
        <stp>FG</stp>
        <stp/>
        <stp>High</stp>
        <stp>1</stp>
        <stp>-52</stp>
        <stp/>
        <stp/>
        <stp/>
        <stp/>
        <stp>T</stp>
        <tr r="AM58" s="1"/>
        <tr r="CH58" s="1"/>
      </tp>
      <tp>
        <v>99.515625</v>
        <stp/>
        <stp>StudyData</stp>
        <stp>CUS10</stp>
        <stp>FG</stp>
        <stp/>
        <stp>High</stp>
        <stp>5</stp>
        <stp>-56</stp>
        <stp/>
        <stp/>
        <stp/>
        <stp/>
        <stp>T</stp>
        <tr r="CM62" s="1"/>
        <tr r="BN62" s="1"/>
      </tp>
      <tp>
        <v>99184</v>
        <stp/>
        <stp>StudyData</stp>
        <stp>CUS10</stp>
        <stp>FG</stp>
        <stp/>
        <stp>High</stp>
        <stp>1</stp>
        <stp>-22</stp>
        <stp/>
        <stp/>
        <stp/>
        <stp/>
        <stp>D</stp>
        <tr r="AM28" s="1"/>
        <tr r="CH28" s="1"/>
      </tp>
      <tp>
        <v>99200</v>
        <stp/>
        <stp>StudyData</stp>
        <stp>CUS10</stp>
        <stp>FG</stp>
        <stp/>
        <stp>High</stp>
        <stp>5</stp>
        <stp>-26</stp>
        <stp/>
        <stp/>
        <stp/>
        <stp/>
        <stp>D</stp>
        <tr r="CM32" s="1"/>
        <tr r="BN32" s="1"/>
      </tp>
      <tp>
        <v>99174</v>
        <stp/>
        <stp>StudyData</stp>
        <stp>CUS10</stp>
        <stp>FG</stp>
        <stp/>
        <stp>High</stp>
        <stp>1</stp>
        <stp>-32</stp>
        <stp/>
        <stp/>
        <stp/>
        <stp/>
        <stp>D</stp>
        <tr r="AM38" s="1"/>
        <tr r="CH38" s="1"/>
      </tp>
      <tp>
        <v>99074</v>
        <stp/>
        <stp>StudyData</stp>
        <stp>CUS10</stp>
        <stp>FG</stp>
        <stp/>
        <stp>High</stp>
        <stp>5</stp>
        <stp>-36</stp>
        <stp/>
        <stp/>
        <stp/>
        <stp/>
        <stp>D</stp>
        <tr r="CM42" s="1"/>
        <tr r="BN42" s="1"/>
      </tp>
      <tp>
        <v>99214</v>
        <stp/>
        <stp>StudyData</stp>
        <stp>CUS10</stp>
        <stp>FG</stp>
        <stp/>
        <stp>High</stp>
        <stp>1</stp>
        <stp>-12</stp>
        <stp/>
        <stp/>
        <stp/>
        <stp/>
        <stp>D</stp>
        <tr r="AM18" s="1"/>
        <tr r="CH18" s="1"/>
      </tp>
      <tp>
        <v>99224</v>
        <stp/>
        <stp>StudyData</stp>
        <stp>CUS10</stp>
        <stp>FG</stp>
        <stp/>
        <stp>High</stp>
        <stp>5</stp>
        <stp>-16</stp>
        <stp/>
        <stp/>
        <stp/>
        <stp/>
        <stp>D</stp>
        <tr r="BN22" s="1"/>
        <tr r="CM22" s="1"/>
      </tp>
      <tp>
        <v>99164</v>
        <stp/>
        <stp>StudyData</stp>
        <stp>CUS10</stp>
        <stp>FG</stp>
        <stp/>
        <stp>High</stp>
        <stp>1</stp>
        <stp>-42</stp>
        <stp/>
        <stp/>
        <stp/>
        <stp/>
        <stp>D</stp>
        <tr r="AM48" s="1"/>
        <tr r="CH48" s="1"/>
      </tp>
      <tp>
        <v>99150</v>
        <stp/>
        <stp>StudyData</stp>
        <stp>CUS10</stp>
        <stp>FG</stp>
        <stp/>
        <stp>High</stp>
        <stp>5</stp>
        <stp>-46</stp>
        <stp/>
        <stp/>
        <stp/>
        <stp/>
        <stp>D</stp>
        <tr r="CM52" s="1"/>
        <tr r="BN52" s="1"/>
      </tp>
      <tp>
        <v>99150</v>
        <stp/>
        <stp>StudyData</stp>
        <stp>CUS10</stp>
        <stp>FG</stp>
        <stp/>
        <stp>High</stp>
        <stp>1</stp>
        <stp>-52</stp>
        <stp/>
        <stp/>
        <stp/>
        <stp/>
        <stp>D</stp>
        <tr r="AM58" s="1"/>
        <tr r="CH58" s="1"/>
      </tp>
      <tp>
        <v>99164</v>
        <stp/>
        <stp>StudyData</stp>
        <stp>CUS10</stp>
        <stp>FG</stp>
        <stp/>
        <stp>High</stp>
        <stp>5</stp>
        <stp>-56</stp>
        <stp/>
        <stp/>
        <stp/>
        <stp/>
        <stp>D</stp>
        <tr r="CM62" s="1"/>
        <tr r="BN62" s="1"/>
      </tp>
      <tp>
        <v>22</v>
        <stp/>
        <stp>DOMData</stp>
        <stp>CUS10</stp>
        <stp>Volume</stp>
        <stp>4</stp>
        <stp>D</stp>
        <tr r="X6" s="1"/>
      </tp>
      <tp>
        <v>0</v>
        <stp/>
        <stp>StudyData</stp>
        <stp>BAVolCr.AskVol^(SUBMINUTE((CUS10),1,Regular),5,0)</stp>
        <stp>Bar</stp>
        <stp/>
        <stp>Open</stp>
        <stp>5</stp>
        <stp>-19</stp>
        <stp/>
        <stp/>
        <stp/>
        <stp/>
        <stp>D</stp>
        <tr r="H25" s="1"/>
      </tp>
      <tp>
        <v>0</v>
        <stp/>
        <stp>StudyData</stp>
        <stp>BAVolCr.AskVol^(SUBMINUTE((CUS10),1,Regular),5,0)</stp>
        <stp>Bar</stp>
        <stp/>
        <stp>Open</stp>
        <stp>5</stp>
        <stp>-29</stp>
        <stp/>
        <stp/>
        <stp/>
        <stp/>
        <stp>D</stp>
        <tr r="H35" s="1"/>
      </tp>
      <tp>
        <v>2000</v>
        <stp/>
        <stp>StudyData</stp>
        <stp>BAVolCr.AskVol^(SUBMINUTE((CUS10),1,Regular),5,0)</stp>
        <stp>Bar</stp>
        <stp/>
        <stp>Open</stp>
        <stp>5</stp>
        <stp>-39</stp>
        <stp/>
        <stp/>
        <stp/>
        <stp/>
        <stp>D</stp>
        <tr r="H45" s="1"/>
      </tp>
      <tp>
        <v>0</v>
        <stp/>
        <stp>StudyData</stp>
        <stp>BAVolCr.AskVol^(SUBMINUTE((CUS10),1,Regular),5,0)</stp>
        <stp>Bar</stp>
        <stp/>
        <stp>Open</stp>
        <stp>5</stp>
        <stp>-49</stp>
        <stp/>
        <stp/>
        <stp/>
        <stp/>
        <stp>D</stp>
        <tr r="H55" s="1"/>
      </tp>
      <tp>
        <v>0</v>
        <stp/>
        <stp>StudyData</stp>
        <stp>BAVolCr.AskVol^(SUBMINUTE((CUS10),1,Regular),5,0)</stp>
        <stp>Bar</stp>
        <stp/>
        <stp>Open</stp>
        <stp>5</stp>
        <stp>-59</stp>
        <stp/>
        <stp/>
        <stp/>
        <stp/>
        <stp>D</stp>
        <tr r="H65" s="1"/>
      </tp>
      <tp>
        <v>4000</v>
        <stp/>
        <stp>StudyData</stp>
        <stp>BAVolCr.AskVol^(SUBMINUTE((CUS10),5,Regular),5,0)</stp>
        <stp>Bar</stp>
        <stp/>
        <stp>Open</stp>
        <stp>5</stp>
        <stp>-19</stp>
        <stp/>
        <stp/>
        <stp/>
        <stp/>
        <stp>D</stp>
        <tr r="AH25" s="1"/>
      </tp>
      <tp>
        <v>4000</v>
        <stp/>
        <stp>StudyData</stp>
        <stp>BAVolCr.AskVol^(SUBMINUTE((CUS10),5,Regular),5,0)</stp>
        <stp>Bar</stp>
        <stp/>
        <stp>Open</stp>
        <stp>5</stp>
        <stp>-29</stp>
        <stp/>
        <stp/>
        <stp/>
        <stp/>
        <stp>D</stp>
        <tr r="AH35" s="1"/>
      </tp>
      <tp>
        <v>0</v>
        <stp/>
        <stp>StudyData</stp>
        <stp>BAVolCr.AskVol^(SUBMINUTE((CUS10),5,Regular),5,0)</stp>
        <stp>Bar</stp>
        <stp/>
        <stp>Open</stp>
        <stp>5</stp>
        <stp>-39</stp>
        <stp/>
        <stp/>
        <stp/>
        <stp/>
        <stp>D</stp>
        <tr r="AH45" s="1"/>
      </tp>
      <tp>
        <v>8000</v>
        <stp/>
        <stp>StudyData</stp>
        <stp>BAVolCr.AskVol^(SUBMINUTE((CUS10),5,Regular),5,0)</stp>
        <stp>Bar</stp>
        <stp/>
        <stp>Open</stp>
        <stp>5</stp>
        <stp>-49</stp>
        <stp/>
        <stp/>
        <stp/>
        <stp/>
        <stp>D</stp>
        <tr r="AH55" s="1"/>
      </tp>
      <tp>
        <v>0</v>
        <stp/>
        <stp>StudyData</stp>
        <stp>BAVolCr.AskVol^(SUBMINUTE((CUS10),5,Regular),5,0)</stp>
        <stp>Bar</stp>
        <stp/>
        <stp>Open</stp>
        <stp>5</stp>
        <stp>-59</stp>
        <stp/>
        <stp/>
        <stp/>
        <stp/>
        <stp>D</stp>
        <tr r="AH65" s="1"/>
      </tp>
      <tp>
        <v>99224</v>
        <stp/>
        <stp>StudyData</stp>
        <stp>CUS10</stp>
        <stp>FG</stp>
        <stp/>
        <stp>High</stp>
        <stp>1</stp>
        <stp>-9</stp>
        <stp/>
        <stp/>
        <stp/>
        <stp/>
        <stp>D</stp>
        <tr r="AM15" s="1"/>
        <tr r="CH15" s="1"/>
      </tp>
      <tp>
        <v>99.703125</v>
        <stp/>
        <stp>StudyData</stp>
        <stp>CUS10</stp>
        <stp>FG</stp>
        <stp/>
        <stp>High</stp>
        <stp>1</stp>
        <stp>-9</stp>
        <stp/>
        <stp/>
        <stp/>
        <stp/>
        <stp>T</stp>
        <tr r="AM15" s="1"/>
        <tr r="CH15" s="1"/>
      </tp>
      <tp>
        <v>99164</v>
        <stp/>
        <stp>StudyData</stp>
        <stp>CUS10</stp>
        <stp>FG</stp>
        <stp/>
        <stp>High</stp>
        <stp>5</stp>
        <stp>-9</stp>
        <stp/>
        <stp/>
        <stp/>
        <stp/>
        <stp>D</stp>
        <tr r="BN15" s="1"/>
        <tr r="CM15" s="1"/>
      </tp>
      <tp>
        <v>99.515625</v>
        <stp/>
        <stp>StudyData</stp>
        <stp>CUS10</stp>
        <stp>FG</stp>
        <stp/>
        <stp>High</stp>
        <stp>5</stp>
        <stp>-9</stp>
        <stp/>
        <stp/>
        <stp/>
        <stp/>
        <stp>T</stp>
        <tr r="BN15" s="1"/>
        <tr r="CM15" s="1"/>
      </tp>
      <tp>
        <v>99.578125</v>
        <stp/>
        <stp>StudyData</stp>
        <stp>CUS10</stp>
        <stp>FG</stp>
        <stp/>
        <stp>High</stp>
        <stp>1</stp>
        <stp>-23</stp>
        <stp/>
        <stp/>
        <stp/>
        <stp/>
        <stp>T</stp>
        <tr r="AM29" s="1"/>
        <tr r="CH29" s="1"/>
      </tp>
      <tp>
        <v>99.578125</v>
        <stp/>
        <stp>StudyData</stp>
        <stp>CUS10</stp>
        <stp>FG</stp>
        <stp/>
        <stp>High</stp>
        <stp>5</stp>
        <stp>-27</stp>
        <stp/>
        <stp/>
        <stp/>
        <stp/>
        <stp>T</stp>
        <tr r="CM33" s="1"/>
        <tr r="BN33" s="1"/>
      </tp>
      <tp>
        <v>99.53125</v>
        <stp/>
        <stp>StudyData</stp>
        <stp>CUS10</stp>
        <stp>FG</stp>
        <stp/>
        <stp>High</stp>
        <stp>1</stp>
        <stp>-33</stp>
        <stp/>
        <stp/>
        <stp/>
        <stp/>
        <stp>T</stp>
        <tr r="AM39" s="1"/>
        <tr r="CH39" s="1"/>
      </tp>
      <tp>
        <v>99.203125</v>
        <stp/>
        <stp>StudyData</stp>
        <stp>CUS10</stp>
        <stp>FG</stp>
        <stp/>
        <stp>High</stp>
        <stp>5</stp>
        <stp>-37</stp>
        <stp/>
        <stp/>
        <stp/>
        <stp/>
        <stp>T</stp>
        <tr r="CM43" s="1"/>
        <tr r="BN43" s="1"/>
      </tp>
      <tp>
        <v>99.640625</v>
        <stp/>
        <stp>StudyData</stp>
        <stp>CUS10</stp>
        <stp>FG</stp>
        <stp/>
        <stp>High</stp>
        <stp>1</stp>
        <stp>-13</stp>
        <stp/>
        <stp/>
        <stp/>
        <stp/>
        <stp>T</stp>
        <tr r="AM19" s="1"/>
        <tr r="CH19" s="1"/>
      </tp>
      <tp>
        <v>99.734375</v>
        <stp/>
        <stp>StudyData</stp>
        <stp>CUS10</stp>
        <stp>FG</stp>
        <stp/>
        <stp>High</stp>
        <stp>5</stp>
        <stp>-17</stp>
        <stp/>
        <stp/>
        <stp/>
        <stp/>
        <stp>T</stp>
        <tr r="CM23" s="1"/>
        <tr r="BN23" s="1"/>
      </tp>
      <tp>
        <v>99.515625</v>
        <stp/>
        <stp>StudyData</stp>
        <stp>CUS10</stp>
        <stp>FG</stp>
        <stp/>
        <stp>High</stp>
        <stp>1</stp>
        <stp>-43</stp>
        <stp/>
        <stp/>
        <stp/>
        <stp/>
        <stp>T</stp>
        <tr r="AM49" s="1"/>
        <tr r="CH49" s="1"/>
      </tp>
      <tp>
        <v>99.484375</v>
        <stp/>
        <stp>StudyData</stp>
        <stp>CUS10</stp>
        <stp>FG</stp>
        <stp/>
        <stp>High</stp>
        <stp>5</stp>
        <stp>-47</stp>
        <stp/>
        <stp/>
        <stp/>
        <stp/>
        <stp>T</stp>
        <tr r="BN53" s="1"/>
        <tr r="CM53" s="1"/>
      </tp>
      <tp>
        <v>99.5</v>
        <stp/>
        <stp>StudyData</stp>
        <stp>CUS10</stp>
        <stp>FG</stp>
        <stp/>
        <stp>High</stp>
        <stp>1</stp>
        <stp>-53</stp>
        <stp/>
        <stp/>
        <stp/>
        <stp/>
        <stp>T</stp>
        <tr r="AM59" s="1"/>
        <tr r="CH59" s="1"/>
      </tp>
      <tp>
        <v>99.53125</v>
        <stp/>
        <stp>StudyData</stp>
        <stp>CUS10</stp>
        <stp>FG</stp>
        <stp/>
        <stp>High</stp>
        <stp>5</stp>
        <stp>-57</stp>
        <stp/>
        <stp/>
        <stp/>
        <stp/>
        <stp>T</stp>
        <tr r="CM63" s="1"/>
        <tr r="BN63" s="1"/>
      </tp>
      <tp>
        <v>99184</v>
        <stp/>
        <stp>StudyData</stp>
        <stp>CUS10</stp>
        <stp>FG</stp>
        <stp/>
        <stp>High</stp>
        <stp>1</stp>
        <stp>-23</stp>
        <stp/>
        <stp/>
        <stp/>
        <stp/>
        <stp>D</stp>
        <tr r="AM29" s="1"/>
        <tr r="CH29" s="1"/>
      </tp>
      <tp>
        <v>99184</v>
        <stp/>
        <stp>StudyData</stp>
        <stp>CUS10</stp>
        <stp>FG</stp>
        <stp/>
        <stp>High</stp>
        <stp>5</stp>
        <stp>-27</stp>
        <stp/>
        <stp/>
        <stp/>
        <stp/>
        <stp>D</stp>
        <tr r="CM33" s="1"/>
        <tr r="BN33" s="1"/>
      </tp>
      <tp>
        <v>99170</v>
        <stp/>
        <stp>StudyData</stp>
        <stp>CUS10</stp>
        <stp>FG</stp>
        <stp/>
        <stp>High</stp>
        <stp>1</stp>
        <stp>-33</stp>
        <stp/>
        <stp/>
        <stp/>
        <stp/>
        <stp>D</stp>
        <tr r="AM39" s="1"/>
        <tr r="CH39" s="1"/>
      </tp>
      <tp>
        <v>99064</v>
        <stp/>
        <stp>StudyData</stp>
        <stp>CUS10</stp>
        <stp>FG</stp>
        <stp/>
        <stp>High</stp>
        <stp>5</stp>
        <stp>-37</stp>
        <stp/>
        <stp/>
        <stp/>
        <stp/>
        <stp>D</stp>
        <tr r="CM43" s="1"/>
        <tr r="BN43" s="1"/>
      </tp>
      <tp>
        <v>99204</v>
        <stp/>
        <stp>StudyData</stp>
        <stp>CUS10</stp>
        <stp>FG</stp>
        <stp/>
        <stp>High</stp>
        <stp>1</stp>
        <stp>-13</stp>
        <stp/>
        <stp/>
        <stp/>
        <stp/>
        <stp>D</stp>
        <tr r="AM19" s="1"/>
        <tr r="CH19" s="1"/>
      </tp>
      <tp>
        <v>99234</v>
        <stp/>
        <stp>StudyData</stp>
        <stp>CUS10</stp>
        <stp>FG</stp>
        <stp/>
        <stp>High</stp>
        <stp>5</stp>
        <stp>-17</stp>
        <stp/>
        <stp/>
        <stp/>
        <stp/>
        <stp>D</stp>
        <tr r="CM23" s="1"/>
        <tr r="BN23" s="1"/>
      </tp>
      <tp>
        <v>99164</v>
        <stp/>
        <stp>StudyData</stp>
        <stp>CUS10</stp>
        <stp>FG</stp>
        <stp/>
        <stp>High</stp>
        <stp>1</stp>
        <stp>-43</stp>
        <stp/>
        <stp/>
        <stp/>
        <stp/>
        <stp>D</stp>
        <tr r="AM49" s="1"/>
        <tr r="CH49" s="1"/>
      </tp>
      <tp>
        <v>99154</v>
        <stp/>
        <stp>StudyData</stp>
        <stp>CUS10</stp>
        <stp>FG</stp>
        <stp/>
        <stp>High</stp>
        <stp>5</stp>
        <stp>-47</stp>
        <stp/>
        <stp/>
        <stp/>
        <stp/>
        <stp>D</stp>
        <tr r="BN53" s="1"/>
        <tr r="CM53" s="1"/>
      </tp>
      <tp>
        <v>99160</v>
        <stp/>
        <stp>StudyData</stp>
        <stp>CUS10</stp>
        <stp>FG</stp>
        <stp/>
        <stp>High</stp>
        <stp>1</stp>
        <stp>-53</stp>
        <stp/>
        <stp/>
        <stp/>
        <stp/>
        <stp>D</stp>
        <tr r="AM59" s="1"/>
        <tr r="CH59" s="1"/>
      </tp>
      <tp>
        <v>99170</v>
        <stp/>
        <stp>StudyData</stp>
        <stp>CUS10</stp>
        <stp>FG</stp>
        <stp/>
        <stp>High</stp>
        <stp>5</stp>
        <stp>-57</stp>
        <stp/>
        <stp/>
        <stp/>
        <stp/>
        <stp>D</stp>
        <tr r="CM63" s="1"/>
        <tr r="BN63" s="1"/>
      </tp>
      <tp>
        <v>99214</v>
        <stp/>
        <stp>StudyData</stp>
        <stp>CUS10</stp>
        <stp>FG</stp>
        <stp/>
        <stp>Open</stp>
        <stp>1</stp>
        <stp>-9</stp>
        <stp/>
        <stp/>
        <stp/>
        <stp/>
        <stp>D</stp>
        <tr r="AL15" s="1"/>
        <tr r="CG15" s="1"/>
      </tp>
      <tp>
        <v>99.671875</v>
        <stp/>
        <stp>StudyData</stp>
        <stp>CUS10</stp>
        <stp>FG</stp>
        <stp/>
        <stp>Open</stp>
        <stp>1</stp>
        <stp>-9</stp>
        <stp/>
        <stp/>
        <stp/>
        <stp/>
        <stp>T</stp>
        <tr r="AL15" s="1"/>
        <tr r="CG15" s="1"/>
      </tp>
      <tp>
        <v>99154</v>
        <stp/>
        <stp>StudyData</stp>
        <stp>CUS10</stp>
        <stp>FG</stp>
        <stp/>
        <stp>Open</stp>
        <stp>5</stp>
        <stp>-9</stp>
        <stp/>
        <stp/>
        <stp/>
        <stp/>
        <stp>D</stp>
        <tr r="BM15" s="1"/>
        <tr r="CL15" s="1"/>
      </tp>
      <tp>
        <v>99.484375</v>
        <stp/>
        <stp>StudyData</stp>
        <stp>CUS10</stp>
        <stp>FG</stp>
        <stp/>
        <stp>Open</stp>
        <stp>5</stp>
        <stp>-9</stp>
        <stp/>
        <stp/>
        <stp/>
        <stp/>
        <stp>T</stp>
        <tr r="BM15" s="1"/>
        <tr r="CL15" s="1"/>
      </tp>
      <tp>
        <v>99.515625</v>
        <stp/>
        <stp>StudyData</stp>
        <stp>CUS10</stp>
        <stp>FG</stp>
        <stp/>
        <stp>Close</stp>
        <stp>5</stp>
        <stp>-58</stp>
        <stp/>
        <stp/>
        <stp/>
        <stp/>
        <stp>T</stp>
        <tr r="CO64" s="1"/>
        <tr r="BP64" s="1"/>
        <tr r="BP64" s="1"/>
      </tp>
      <tp>
        <v>99.46875</v>
        <stp/>
        <stp>StudyData</stp>
        <stp>CUS10</stp>
        <stp>FG</stp>
        <stp/>
        <stp>Close</stp>
        <stp>5</stp>
        <stp>-48</stp>
        <stp/>
        <stp/>
        <stp/>
        <stp/>
        <stp>T</stp>
        <tr r="CO54" s="1"/>
        <tr r="BP54" s="1"/>
        <tr r="BP54" s="1"/>
      </tp>
      <tp>
        <v>99.6875</v>
        <stp/>
        <stp>StudyData</stp>
        <stp>CUS10</stp>
        <stp>FG</stp>
        <stp/>
        <stp>Close</stp>
        <stp>5</stp>
        <stp>-18</stp>
        <stp/>
        <stp/>
        <stp/>
        <stp/>
        <stp>T</stp>
        <tr r="CO24" s="1"/>
        <tr r="BP24" s="1"/>
        <tr r="BP24" s="1"/>
      </tp>
      <tp>
        <v>99.109375</v>
        <stp/>
        <stp>StudyData</stp>
        <stp>CUS10</stp>
        <stp>FG</stp>
        <stp/>
        <stp>Close</stp>
        <stp>5</stp>
        <stp>-38</stp>
        <stp/>
        <stp/>
        <stp/>
        <stp/>
        <stp>T</stp>
        <tr r="CO44" s="1"/>
        <tr r="BP44" s="1"/>
        <tr r="BP44" s="1"/>
      </tp>
      <tp>
        <v>99.5</v>
        <stp/>
        <stp>StudyData</stp>
        <stp>CUS10</stp>
        <stp>FG</stp>
        <stp/>
        <stp>Close</stp>
        <stp>5</stp>
        <stp>-28</stp>
        <stp/>
        <stp/>
        <stp/>
        <stp/>
        <stp>T</stp>
        <tr r="BP34" s="1"/>
        <tr r="BP34" s="1"/>
        <tr r="CO34" s="1"/>
      </tp>
      <tp>
        <v>99164</v>
        <stp/>
        <stp>StudyData</stp>
        <stp>CUS10</stp>
        <stp>FG</stp>
        <stp/>
        <stp>Close</stp>
        <stp>5</stp>
        <stp>-58</stp>
        <stp/>
        <stp/>
        <stp/>
        <stp/>
        <stp>D</stp>
        <tr r="CO64" s="1"/>
      </tp>
      <tp>
        <v>99150</v>
        <stp/>
        <stp>StudyData</stp>
        <stp>CUS10</stp>
        <stp>FG</stp>
        <stp/>
        <stp>Close</stp>
        <stp>5</stp>
        <stp>-48</stp>
        <stp/>
        <stp/>
        <stp/>
        <stp/>
        <stp>D</stp>
        <tr r="CO54" s="1"/>
      </tp>
      <tp>
        <v>99220</v>
        <stp/>
        <stp>StudyData</stp>
        <stp>CUS10</stp>
        <stp>FG</stp>
        <stp/>
        <stp>Close</stp>
        <stp>5</stp>
        <stp>-18</stp>
        <stp/>
        <stp/>
        <stp/>
        <stp/>
        <stp>D</stp>
        <tr r="CO24" s="1"/>
      </tp>
      <tp>
        <v>99034</v>
        <stp/>
        <stp>StudyData</stp>
        <stp>CUS10</stp>
        <stp>FG</stp>
        <stp/>
        <stp>Close</stp>
        <stp>5</stp>
        <stp>-38</stp>
        <stp/>
        <stp/>
        <stp/>
        <stp/>
        <stp>D</stp>
        <tr r="CO44" s="1"/>
      </tp>
      <tp>
        <v>99160</v>
        <stp/>
        <stp>StudyData</stp>
        <stp>CUS10</stp>
        <stp>FG</stp>
        <stp/>
        <stp>Close</stp>
        <stp>5</stp>
        <stp>-28</stp>
        <stp/>
        <stp/>
        <stp/>
        <stp/>
        <stp>D</stp>
        <tr r="CO34" s="1"/>
      </tp>
      <tp>
        <v>99.59375</v>
        <stp/>
        <stp>StudyData</stp>
        <stp>CUS10</stp>
        <stp>FG</stp>
        <stp/>
        <stp>High</stp>
        <stp>1</stp>
        <stp>-24</stp>
        <stp/>
        <stp/>
        <stp/>
        <stp/>
        <stp>T</stp>
        <tr r="AM30" s="1"/>
        <tr r="CH30" s="1"/>
      </tp>
      <tp>
        <v>99.640625</v>
        <stp/>
        <stp>StudyData</stp>
        <stp>CUS10</stp>
        <stp>FG</stp>
        <stp/>
        <stp>High</stp>
        <stp>5</stp>
        <stp>-20</stp>
        <stp/>
        <stp/>
        <stp/>
        <stp/>
        <stp>T</stp>
        <tr r="CM26" s="1"/>
        <tr r="BN26" s="1"/>
      </tp>
      <tp>
        <v>99.546875</v>
        <stp/>
        <stp>StudyData</stp>
        <stp>CUS10</stp>
        <stp>FG</stp>
        <stp/>
        <stp>High</stp>
        <stp>1</stp>
        <stp>-34</stp>
        <stp/>
        <stp/>
        <stp/>
        <stp/>
        <stp>T</stp>
        <tr r="AM40" s="1"/>
        <tr r="CH40" s="1"/>
      </tp>
      <tp>
        <v>99.609375</v>
        <stp/>
        <stp>StudyData</stp>
        <stp>CUS10</stp>
        <stp>FG</stp>
        <stp/>
        <stp>High</stp>
        <stp>5</stp>
        <stp>-30</stp>
        <stp/>
        <stp/>
        <stp/>
        <stp/>
        <stp>T</stp>
        <tr r="BN36" s="1"/>
        <tr r="CM36" s="1"/>
      </tp>
      <tp>
        <v>99.625</v>
        <stp/>
        <stp>StudyData</stp>
        <stp>CUS10</stp>
        <stp>FG</stp>
        <stp/>
        <stp>High</stp>
        <stp>1</stp>
        <stp>-14</stp>
        <stp/>
        <stp/>
        <stp/>
        <stp/>
        <stp>T</stp>
        <tr r="AM20" s="1"/>
        <tr r="CH20" s="1"/>
      </tp>
      <tp>
        <v>99.515625</v>
        <stp/>
        <stp>StudyData</stp>
        <stp>CUS10</stp>
        <stp>FG</stp>
        <stp/>
        <stp>High</stp>
        <stp>5</stp>
        <stp>-10</stp>
        <stp/>
        <stp/>
        <stp/>
        <stp/>
        <stp>T</stp>
        <tr r="CM16" s="1"/>
        <tr r="BN16" s="1"/>
      </tp>
      <tp>
        <v>99.5</v>
        <stp/>
        <stp>StudyData</stp>
        <stp>CUS10</stp>
        <stp>FG</stp>
        <stp/>
        <stp>High</stp>
        <stp>5</stp>
        <stp>-60</stp>
        <stp/>
        <stp/>
        <stp/>
        <stp/>
        <stp>T</stp>
        <tr r="CM66" s="1"/>
        <tr r="BN66" s="1"/>
      </tp>
      <tp>
        <v>99.484375</v>
        <stp/>
        <stp>StudyData</stp>
        <stp>CUS10</stp>
        <stp>FG</stp>
        <stp/>
        <stp>High</stp>
        <stp>1</stp>
        <stp>-44</stp>
        <stp/>
        <stp/>
        <stp/>
        <stp/>
        <stp>T</stp>
        <tr r="AM50" s="1"/>
        <tr r="CH50" s="1"/>
      </tp>
      <tp>
        <v>99.5625</v>
        <stp/>
        <stp>StudyData</stp>
        <stp>CUS10</stp>
        <stp>FG</stp>
        <stp/>
        <stp>High</stp>
        <stp>5</stp>
        <stp>-40</stp>
        <stp/>
        <stp/>
        <stp/>
        <stp/>
        <stp>T</stp>
        <tr r="CM46" s="1"/>
        <tr r="BN46" s="1"/>
      </tp>
      <tp>
        <v>99.5</v>
        <stp/>
        <stp>StudyData</stp>
        <stp>CUS10</stp>
        <stp>FG</stp>
        <stp/>
        <stp>High</stp>
        <stp>1</stp>
        <stp>-54</stp>
        <stp/>
        <stp/>
        <stp/>
        <stp/>
        <stp>T</stp>
        <tr r="AM60" s="1"/>
        <tr r="CH60" s="1"/>
      </tp>
      <tp>
        <v>99.5</v>
        <stp/>
        <stp>StudyData</stp>
        <stp>CUS10</stp>
        <stp>FG</stp>
        <stp/>
        <stp>High</stp>
        <stp>5</stp>
        <stp>-50</stp>
        <stp/>
        <stp/>
        <stp/>
        <stp/>
        <stp>T</stp>
        <tr r="BN56" s="1"/>
        <tr r="CM56" s="1"/>
      </tp>
      <tp>
        <v>99190</v>
        <stp/>
        <stp>StudyData</stp>
        <stp>CUS10</stp>
        <stp>FG</stp>
        <stp/>
        <stp>High</stp>
        <stp>1</stp>
        <stp>-24</stp>
        <stp/>
        <stp/>
        <stp/>
        <stp/>
        <stp>D</stp>
        <tr r="AM30" s="1"/>
        <tr r="CH30" s="1"/>
      </tp>
      <tp>
        <v>99204</v>
        <stp/>
        <stp>StudyData</stp>
        <stp>CUS10</stp>
        <stp>FG</stp>
        <stp/>
        <stp>High</stp>
        <stp>5</stp>
        <stp>-20</stp>
        <stp/>
        <stp/>
        <stp/>
        <stp/>
        <stp>D</stp>
        <tr r="CM26" s="1"/>
        <tr r="BN26" s="1"/>
      </tp>
      <tp>
        <v>99174</v>
        <stp/>
        <stp>StudyData</stp>
        <stp>CUS10</stp>
        <stp>FG</stp>
        <stp/>
        <stp>High</stp>
        <stp>1</stp>
        <stp>-34</stp>
        <stp/>
        <stp/>
        <stp/>
        <stp/>
        <stp>D</stp>
        <tr r="AM40" s="1"/>
        <tr r="CH40" s="1"/>
      </tp>
      <tp>
        <v>99194</v>
        <stp/>
        <stp>StudyData</stp>
        <stp>CUS10</stp>
        <stp>FG</stp>
        <stp/>
        <stp>High</stp>
        <stp>5</stp>
        <stp>-30</stp>
        <stp/>
        <stp/>
        <stp/>
        <stp/>
        <stp>D</stp>
        <tr r="BN36" s="1"/>
        <tr r="CM36" s="1"/>
      </tp>
      <tp>
        <v>99200</v>
        <stp/>
        <stp>StudyData</stp>
        <stp>CUS10</stp>
        <stp>FG</stp>
        <stp/>
        <stp>High</stp>
        <stp>1</stp>
        <stp>-14</stp>
        <stp/>
        <stp/>
        <stp/>
        <stp/>
        <stp>D</stp>
        <tr r="AM20" s="1"/>
        <tr r="CH20" s="1"/>
      </tp>
      <tp>
        <v>99164</v>
        <stp/>
        <stp>StudyData</stp>
        <stp>CUS10</stp>
        <stp>FG</stp>
        <stp/>
        <stp>High</stp>
        <stp>5</stp>
        <stp>-10</stp>
        <stp/>
        <stp/>
        <stp/>
        <stp/>
        <stp>D</stp>
        <tr r="CM16" s="1"/>
        <tr r="BN16" s="1"/>
      </tp>
      <tp>
        <v>99160</v>
        <stp/>
        <stp>StudyData</stp>
        <stp>CUS10</stp>
        <stp>FG</stp>
        <stp/>
        <stp>High</stp>
        <stp>5</stp>
        <stp>-60</stp>
        <stp/>
        <stp/>
        <stp/>
        <stp/>
        <stp>D</stp>
        <tr r="CM66" s="1"/>
        <tr r="BN66" s="1"/>
      </tp>
      <tp>
        <v>99154</v>
        <stp/>
        <stp>StudyData</stp>
        <stp>CUS10</stp>
        <stp>FG</stp>
        <stp/>
        <stp>High</stp>
        <stp>1</stp>
        <stp>-44</stp>
        <stp/>
        <stp/>
        <stp/>
        <stp/>
        <stp>D</stp>
        <tr r="AM50" s="1"/>
        <tr r="CH50" s="1"/>
      </tp>
      <tp>
        <v>99180</v>
        <stp/>
        <stp>StudyData</stp>
        <stp>CUS10</stp>
        <stp>FG</stp>
        <stp/>
        <stp>High</stp>
        <stp>5</stp>
        <stp>-40</stp>
        <stp/>
        <stp/>
        <stp/>
        <stp/>
        <stp>D</stp>
        <tr r="CM46" s="1"/>
        <tr r="BN46" s="1"/>
      </tp>
      <tp>
        <v>99160</v>
        <stp/>
        <stp>StudyData</stp>
        <stp>CUS10</stp>
        <stp>FG</stp>
        <stp/>
        <stp>High</stp>
        <stp>1</stp>
        <stp>-54</stp>
        <stp/>
        <stp/>
        <stp/>
        <stp/>
        <stp>D</stp>
        <tr r="AM60" s="1"/>
        <tr r="CH60" s="1"/>
      </tp>
      <tp>
        <v>99160</v>
        <stp/>
        <stp>StudyData</stp>
        <stp>CUS10</stp>
        <stp>FG</stp>
        <stp/>
        <stp>High</stp>
        <stp>5</stp>
        <stp>-50</stp>
        <stp/>
        <stp/>
        <stp/>
        <stp/>
        <stp>D</stp>
        <tr r="BN56" s="1"/>
        <tr r="CM56" s="1"/>
      </tp>
      <tp>
        <v>34</v>
        <stp/>
        <stp>DOMData</stp>
        <stp>CUS10</stp>
        <stp>Volume</stp>
        <stp>2</stp>
        <stp>D</stp>
        <tr r="T6" s="1"/>
      </tp>
      <tp>
        <v>99214</v>
        <stp/>
        <stp>StudyData</stp>
        <stp>CUS10</stp>
        <stp>FG</stp>
        <stp/>
        <stp>Open</stp>
        <stp>1</stp>
        <stp>-8</stp>
        <stp/>
        <stp/>
        <stp/>
        <stp/>
        <stp>D</stp>
        <tr r="AL14" s="1"/>
        <tr r="CG14" s="1"/>
      </tp>
      <tp>
        <v>99.671875</v>
        <stp/>
        <stp>StudyData</stp>
        <stp>CUS10</stp>
        <stp>FG</stp>
        <stp/>
        <stp>Open</stp>
        <stp>1</stp>
        <stp>-8</stp>
        <stp/>
        <stp/>
        <stp/>
        <stp/>
        <stp>T</stp>
        <tr r="AL14" s="1"/>
        <tr r="CG14" s="1"/>
      </tp>
      <tp>
        <v>99160</v>
        <stp/>
        <stp>StudyData</stp>
        <stp>CUS10</stp>
        <stp>FG</stp>
        <stp/>
        <stp>Open</stp>
        <stp>5</stp>
        <stp>-8</stp>
        <stp/>
        <stp/>
        <stp/>
        <stp/>
        <stp>D</stp>
        <tr r="BM14" s="1"/>
        <tr r="CL14" s="1"/>
      </tp>
      <tp>
        <v>99.5</v>
        <stp/>
        <stp>StudyData</stp>
        <stp>CUS10</stp>
        <stp>FG</stp>
        <stp/>
        <stp>Open</stp>
        <stp>5</stp>
        <stp>-8</stp>
        <stp/>
        <stp/>
        <stp/>
        <stp/>
        <stp>T</stp>
        <tr r="BM14" s="1"/>
        <tr r="CL14" s="1"/>
      </tp>
      <tp>
        <v>99.515625</v>
        <stp/>
        <stp>StudyData</stp>
        <stp>CUS10</stp>
        <stp>FG</stp>
        <stp/>
        <stp>Close</stp>
        <stp>5</stp>
        <stp>-59</stp>
        <stp/>
        <stp/>
        <stp/>
        <stp/>
        <stp>T</stp>
        <tr r="CO65" s="1"/>
        <tr r="BP65" s="1"/>
        <tr r="BP65" s="1"/>
      </tp>
      <tp>
        <v>99.453125</v>
        <stp/>
        <stp>StudyData</stp>
        <stp>CUS10</stp>
        <stp>FG</stp>
        <stp/>
        <stp>Close</stp>
        <stp>5</stp>
        <stp>-49</stp>
        <stp/>
        <stp/>
        <stp/>
        <stp/>
        <stp>T</stp>
        <tr r="BP55" s="1"/>
        <tr r="BP55" s="1"/>
        <tr r="CO55" s="1"/>
      </tp>
      <tp>
        <v>99.671875</v>
        <stp/>
        <stp>StudyData</stp>
        <stp>CUS10</stp>
        <stp>FG</stp>
        <stp/>
        <stp>Close</stp>
        <stp>5</stp>
        <stp>-19</stp>
        <stp/>
        <stp/>
        <stp/>
        <stp/>
        <stp>T</stp>
        <tr r="BP25" s="1"/>
        <tr r="BP25" s="1"/>
        <tr r="CO25" s="1"/>
      </tp>
      <tp>
        <v>99.09375</v>
        <stp/>
        <stp>StudyData</stp>
        <stp>CUS10</stp>
        <stp>FG</stp>
        <stp/>
        <stp>Close</stp>
        <stp>5</stp>
        <stp>-39</stp>
        <stp/>
        <stp/>
        <stp/>
        <stp/>
        <stp>T</stp>
        <tr r="BP45" s="1"/>
        <tr r="BP45" s="1"/>
        <tr r="CO45" s="1"/>
      </tp>
      <tp>
        <v>99.5</v>
        <stp/>
        <stp>StudyData</stp>
        <stp>CUS10</stp>
        <stp>FG</stp>
        <stp/>
        <stp>Close</stp>
        <stp>5</stp>
        <stp>-29</stp>
        <stp/>
        <stp/>
        <stp/>
        <stp/>
        <stp>T</stp>
        <tr r="CO35" s="1"/>
        <tr r="BP35" s="1"/>
        <tr r="BP35" s="1"/>
      </tp>
      <tp>
        <v>99164</v>
        <stp/>
        <stp>StudyData</stp>
        <stp>CUS10</stp>
        <stp>FG</stp>
        <stp/>
        <stp>Close</stp>
        <stp>5</stp>
        <stp>-59</stp>
        <stp/>
        <stp/>
        <stp/>
        <stp/>
        <stp>D</stp>
        <tr r="CO65" s="1"/>
      </tp>
      <tp>
        <v>99144</v>
        <stp/>
        <stp>StudyData</stp>
        <stp>CUS10</stp>
        <stp>FG</stp>
        <stp/>
        <stp>Close</stp>
        <stp>5</stp>
        <stp>-49</stp>
        <stp/>
        <stp/>
        <stp/>
        <stp/>
        <stp>D</stp>
        <tr r="CO55" s="1"/>
      </tp>
      <tp>
        <v>99214</v>
        <stp/>
        <stp>StudyData</stp>
        <stp>CUS10</stp>
        <stp>FG</stp>
        <stp/>
        <stp>Close</stp>
        <stp>5</stp>
        <stp>-19</stp>
        <stp/>
        <stp/>
        <stp/>
        <stp/>
        <stp>D</stp>
        <tr r="CO25" s="1"/>
      </tp>
      <tp>
        <v>99030</v>
        <stp/>
        <stp>StudyData</stp>
        <stp>CUS10</stp>
        <stp>FG</stp>
        <stp/>
        <stp>Close</stp>
        <stp>5</stp>
        <stp>-39</stp>
        <stp/>
        <stp/>
        <stp/>
        <stp/>
        <stp>D</stp>
        <tr r="CO45" s="1"/>
      </tp>
      <tp>
        <v>99160</v>
        <stp/>
        <stp>StudyData</stp>
        <stp>CUS10</stp>
        <stp>FG</stp>
        <stp/>
        <stp>Close</stp>
        <stp>5</stp>
        <stp>-29</stp>
        <stp/>
        <stp/>
        <stp/>
        <stp/>
        <stp>D</stp>
        <tr r="CO35" s="1"/>
      </tp>
      <tp>
        <v>99.5625</v>
        <stp/>
        <stp>StudyData</stp>
        <stp>CUS10</stp>
        <stp>FG</stp>
        <stp/>
        <stp>High</stp>
        <stp>1</stp>
        <stp>-25</stp>
        <stp/>
        <stp/>
        <stp/>
        <stp/>
        <stp>T</stp>
        <tr r="AM31" s="1"/>
        <tr r="CH31" s="1"/>
      </tp>
      <tp>
        <v>99.578125</v>
        <stp/>
        <stp>StudyData</stp>
        <stp>CUS10</stp>
        <stp>FG</stp>
        <stp/>
        <stp>High</stp>
        <stp>5</stp>
        <stp>-21</stp>
        <stp/>
        <stp/>
        <stp/>
        <stp/>
        <stp>T</stp>
        <tr r="CM27" s="1"/>
        <tr r="BN27" s="1"/>
      </tp>
      <tp>
        <v>99.53125</v>
        <stp/>
        <stp>StudyData</stp>
        <stp>CUS10</stp>
        <stp>FG</stp>
        <stp/>
        <stp>High</stp>
        <stp>1</stp>
        <stp>-35</stp>
        <stp/>
        <stp/>
        <stp/>
        <stp/>
        <stp>T</stp>
        <tr r="AM41" s="1"/>
        <tr r="CH41" s="1"/>
      </tp>
      <tp>
        <v>99.703125</v>
        <stp/>
        <stp>StudyData</stp>
        <stp>CUS10</stp>
        <stp>FG</stp>
        <stp/>
        <stp>High</stp>
        <stp>5</stp>
        <stp>-31</stp>
        <stp/>
        <stp/>
        <stp/>
        <stp/>
        <stp>T</stp>
        <tr r="CM37" s="1"/>
        <tr r="BN37" s="1"/>
      </tp>
      <tp>
        <v>99.59375</v>
        <stp/>
        <stp>StudyData</stp>
        <stp>CUS10</stp>
        <stp>FG</stp>
        <stp/>
        <stp>High</stp>
        <stp>1</stp>
        <stp>-15</stp>
        <stp/>
        <stp/>
        <stp/>
        <stp/>
        <stp>T</stp>
        <tr r="AM21" s="1"/>
        <tr r="CH21" s="1"/>
      </tp>
      <tp>
        <v>99.546875</v>
        <stp/>
        <stp>StudyData</stp>
        <stp>CUS10</stp>
        <stp>FG</stp>
        <stp/>
        <stp>High</stp>
        <stp>5</stp>
        <stp>-11</stp>
        <stp/>
        <stp/>
        <stp/>
        <stp/>
        <stp>T</stp>
        <tr r="CM17" s="1"/>
        <tr r="BN17" s="1"/>
      </tp>
      <tp>
        <v>99.515625</v>
        <stp/>
        <stp>StudyData</stp>
        <stp>CUS10</stp>
        <stp>FG</stp>
        <stp/>
        <stp>High</stp>
        <stp>1</stp>
        <stp>-45</stp>
        <stp/>
        <stp/>
        <stp/>
        <stp/>
        <stp>T</stp>
        <tr r="AM51" s="1"/>
        <tr r="CH51" s="1"/>
      </tp>
      <tp>
        <v>99.46875</v>
        <stp/>
        <stp>StudyData</stp>
        <stp>CUS10</stp>
        <stp>FG</stp>
        <stp/>
        <stp>High</stp>
        <stp>5</stp>
        <stp>-41</stp>
        <stp/>
        <stp/>
        <stp/>
        <stp/>
        <stp>T</stp>
        <tr r="BN47" s="1"/>
        <tr r="CM47" s="1"/>
      </tp>
      <tp>
        <v>99.5</v>
        <stp/>
        <stp>StudyData</stp>
        <stp>CUS10</stp>
        <stp>FG</stp>
        <stp/>
        <stp>High</stp>
        <stp>1</stp>
        <stp>-55</stp>
        <stp/>
        <stp/>
        <stp/>
        <stp/>
        <stp>T</stp>
        <tr r="AM61" s="1"/>
        <tr r="CH61" s="1"/>
      </tp>
      <tp>
        <v>99.515625</v>
        <stp/>
        <stp>StudyData</stp>
        <stp>CUS10</stp>
        <stp>FG</stp>
        <stp/>
        <stp>High</stp>
        <stp>5</stp>
        <stp>-51</stp>
        <stp/>
        <stp/>
        <stp/>
        <stp/>
        <stp>T</stp>
        <tr r="BN57" s="1"/>
        <tr r="CM57" s="1"/>
      </tp>
      <tp>
        <v>99180</v>
        <stp/>
        <stp>StudyData</stp>
        <stp>CUS10</stp>
        <stp>FG</stp>
        <stp/>
        <stp>High</stp>
        <stp>1</stp>
        <stp>-25</stp>
        <stp/>
        <stp/>
        <stp/>
        <stp/>
        <stp>D</stp>
        <tr r="AM31" s="1"/>
        <tr r="CH31" s="1"/>
      </tp>
      <tp>
        <v>99184</v>
        <stp/>
        <stp>StudyData</stp>
        <stp>CUS10</stp>
        <stp>FG</stp>
        <stp/>
        <stp>High</stp>
        <stp>5</stp>
        <stp>-21</stp>
        <stp/>
        <stp/>
        <stp/>
        <stp/>
        <stp>D</stp>
        <tr r="CM27" s="1"/>
        <tr r="BN27" s="1"/>
      </tp>
      <tp>
        <v>99170</v>
        <stp/>
        <stp>StudyData</stp>
        <stp>CUS10</stp>
        <stp>FG</stp>
        <stp/>
        <stp>High</stp>
        <stp>1</stp>
        <stp>-35</stp>
        <stp/>
        <stp/>
        <stp/>
        <stp/>
        <stp>D</stp>
        <tr r="AM41" s="1"/>
        <tr r="CH41" s="1"/>
      </tp>
      <tp>
        <v>99224</v>
        <stp/>
        <stp>StudyData</stp>
        <stp>CUS10</stp>
        <stp>FG</stp>
        <stp/>
        <stp>High</stp>
        <stp>5</stp>
        <stp>-31</stp>
        <stp/>
        <stp/>
        <stp/>
        <stp/>
        <stp>D</stp>
        <tr r="CM37" s="1"/>
        <tr r="BN37" s="1"/>
      </tp>
      <tp>
        <v>99190</v>
        <stp/>
        <stp>StudyData</stp>
        <stp>CUS10</stp>
        <stp>FG</stp>
        <stp/>
        <stp>High</stp>
        <stp>1</stp>
        <stp>-15</stp>
        <stp/>
        <stp/>
        <stp/>
        <stp/>
        <stp>D</stp>
        <tr r="AM21" s="1"/>
        <tr r="CH21" s="1"/>
      </tp>
      <tp>
        <v>99174</v>
        <stp/>
        <stp>StudyData</stp>
        <stp>CUS10</stp>
        <stp>FG</stp>
        <stp/>
        <stp>High</stp>
        <stp>5</stp>
        <stp>-11</stp>
        <stp/>
        <stp/>
        <stp/>
        <stp/>
        <stp>D</stp>
        <tr r="CM17" s="1"/>
        <tr r="BN17" s="1"/>
      </tp>
      <tp>
        <v>99164</v>
        <stp/>
        <stp>StudyData</stp>
        <stp>CUS10</stp>
        <stp>FG</stp>
        <stp/>
        <stp>High</stp>
        <stp>1</stp>
        <stp>-45</stp>
        <stp/>
        <stp/>
        <stp/>
        <stp/>
        <stp>D</stp>
        <tr r="AM51" s="1"/>
        <tr r="CH51" s="1"/>
      </tp>
      <tp>
        <v>99150</v>
        <stp/>
        <stp>StudyData</stp>
        <stp>CUS10</stp>
        <stp>FG</stp>
        <stp/>
        <stp>High</stp>
        <stp>5</stp>
        <stp>-41</stp>
        <stp/>
        <stp/>
        <stp/>
        <stp/>
        <stp>D</stp>
        <tr r="BN47" s="1"/>
        <tr r="CM47" s="1"/>
      </tp>
      <tp>
        <v>99160</v>
        <stp/>
        <stp>StudyData</stp>
        <stp>CUS10</stp>
        <stp>FG</stp>
        <stp/>
        <stp>High</stp>
        <stp>1</stp>
        <stp>-55</stp>
        <stp/>
        <stp/>
        <stp/>
        <stp/>
        <stp>D</stp>
        <tr r="AM61" s="1"/>
        <tr r="CH61" s="1"/>
      </tp>
      <tp>
        <v>99164</v>
        <stp/>
        <stp>StudyData</stp>
        <stp>CUS10</stp>
        <stp>FG</stp>
        <stp/>
        <stp>High</stp>
        <stp>5</stp>
        <stp>-51</stp>
        <stp/>
        <stp/>
        <stp/>
        <stp/>
        <stp>D</stp>
        <tr r="BN57" s="1"/>
        <tr r="CM57" s="1"/>
      </tp>
      <tp>
        <v>24</v>
        <stp/>
        <stp>DOMData</stp>
        <stp>CUS10</stp>
        <stp>Volume</stp>
        <stp>3</stp>
        <stp>D</stp>
        <tr r="V6" s="1"/>
      </tp>
      <tp>
        <v>99.59375</v>
        <stp/>
        <stp>StudyData</stp>
        <stp>CUS10</stp>
        <stp>FG</stp>
        <stp/>
        <stp>High</stp>
        <stp>1</stp>
        <stp>-26</stp>
        <stp/>
        <stp/>
        <stp/>
        <stp/>
        <stp>T</stp>
        <tr r="AM32" s="1"/>
        <tr r="CH32" s="1"/>
      </tp>
      <tp>
        <v>99.625</v>
        <stp/>
        <stp>StudyData</stp>
        <stp>CUS10</stp>
        <stp>FG</stp>
        <stp/>
        <stp>High</stp>
        <stp>5</stp>
        <stp>-22</stp>
        <stp/>
        <stp/>
        <stp/>
        <stp/>
        <stp>T</stp>
        <tr r="CM28" s="1"/>
        <tr r="BN28" s="1"/>
      </tp>
      <tp>
        <v>99.53125</v>
        <stp/>
        <stp>StudyData</stp>
        <stp>CUS10</stp>
        <stp>FG</stp>
        <stp/>
        <stp>High</stp>
        <stp>1</stp>
        <stp>-36</stp>
        <stp/>
        <stp/>
        <stp/>
        <stp/>
        <stp>T</stp>
        <tr r="AM42" s="1"/>
        <tr r="CH42" s="1"/>
      </tp>
      <tp>
        <v>99.671875</v>
        <stp/>
        <stp>StudyData</stp>
        <stp>CUS10</stp>
        <stp>FG</stp>
        <stp/>
        <stp>High</stp>
        <stp>5</stp>
        <stp>-32</stp>
        <stp/>
        <stp/>
        <stp/>
        <stp/>
        <stp>T</stp>
        <tr r="BN38" s="1"/>
        <tr r="CM38" s="1"/>
      </tp>
      <tp>
        <v>99.578125</v>
        <stp/>
        <stp>StudyData</stp>
        <stp>CUS10</stp>
        <stp>FG</stp>
        <stp/>
        <stp>High</stp>
        <stp>1</stp>
        <stp>-16</stp>
        <stp/>
        <stp/>
        <stp/>
        <stp/>
        <stp>T</stp>
        <tr r="AM22" s="1"/>
        <tr r="CH22" s="1"/>
      </tp>
      <tp>
        <v>99.640625</v>
        <stp/>
        <stp>StudyData</stp>
        <stp>CUS10</stp>
        <stp>FG</stp>
        <stp/>
        <stp>High</stp>
        <stp>5</stp>
        <stp>-12</stp>
        <stp/>
        <stp/>
        <stp/>
        <stp/>
        <stp>T</stp>
        <tr r="CM18" s="1"/>
        <tr r="BN18" s="1"/>
      </tp>
      <tp>
        <v>99.515625</v>
        <stp/>
        <stp>StudyData</stp>
        <stp>CUS10</stp>
        <stp>FG</stp>
        <stp/>
        <stp>High</stp>
        <stp>1</stp>
        <stp>-46</stp>
        <stp/>
        <stp/>
        <stp/>
        <stp/>
        <stp>T</stp>
        <tr r="AM52" s="1"/>
        <tr r="CH52" s="1"/>
      </tp>
      <tp>
        <v>99.4375</v>
        <stp/>
        <stp>StudyData</stp>
        <stp>CUS10</stp>
        <stp>FG</stp>
        <stp/>
        <stp>High</stp>
        <stp>5</stp>
        <stp>-42</stp>
        <stp/>
        <stp/>
        <stp/>
        <stp/>
        <stp>T</stp>
        <tr r="BN48" s="1"/>
        <tr r="CM48" s="1"/>
      </tp>
      <tp>
        <v>99.546875</v>
        <stp/>
        <stp>StudyData</stp>
        <stp>CUS10</stp>
        <stp>FG</stp>
        <stp/>
        <stp>High</stp>
        <stp>1</stp>
        <stp>-56</stp>
        <stp/>
        <stp/>
        <stp/>
        <stp/>
        <stp>T</stp>
        <tr r="AM62" s="1"/>
        <tr r="CH62" s="1"/>
      </tp>
      <tp>
        <v>99.515625</v>
        <stp/>
        <stp>StudyData</stp>
        <stp>CUS10</stp>
        <stp>FG</stp>
        <stp/>
        <stp>High</stp>
        <stp>5</stp>
        <stp>-52</stp>
        <stp/>
        <stp/>
        <stp/>
        <stp/>
        <stp>T</stp>
        <tr r="CM58" s="1"/>
        <tr r="BN58" s="1"/>
      </tp>
      <tp>
        <v>99190</v>
        <stp/>
        <stp>StudyData</stp>
        <stp>CUS10</stp>
        <stp>FG</stp>
        <stp/>
        <stp>High</stp>
        <stp>1</stp>
        <stp>-26</stp>
        <stp/>
        <stp/>
        <stp/>
        <stp/>
        <stp>D</stp>
        <tr r="AM32" s="1"/>
        <tr r="CH32" s="1"/>
      </tp>
      <tp>
        <v>99200</v>
        <stp/>
        <stp>StudyData</stp>
        <stp>CUS10</stp>
        <stp>FG</stp>
        <stp/>
        <stp>High</stp>
        <stp>5</stp>
        <stp>-22</stp>
        <stp/>
        <stp/>
        <stp/>
        <stp/>
        <stp>D</stp>
        <tr r="CM28" s="1"/>
        <tr r="BN28" s="1"/>
      </tp>
      <tp>
        <v>99170</v>
        <stp/>
        <stp>StudyData</stp>
        <stp>CUS10</stp>
        <stp>FG</stp>
        <stp/>
        <stp>High</stp>
        <stp>1</stp>
        <stp>-36</stp>
        <stp/>
        <stp/>
        <stp/>
        <stp/>
        <stp>D</stp>
        <tr r="AM42" s="1"/>
        <tr r="CH42" s="1"/>
      </tp>
      <tp>
        <v>99214</v>
        <stp/>
        <stp>StudyData</stp>
        <stp>CUS10</stp>
        <stp>FG</stp>
        <stp/>
        <stp>High</stp>
        <stp>5</stp>
        <stp>-32</stp>
        <stp/>
        <stp/>
        <stp/>
        <stp/>
        <stp>D</stp>
        <tr r="BN38" s="1"/>
        <tr r="CM38" s="1"/>
      </tp>
      <tp>
        <v>99184</v>
        <stp/>
        <stp>StudyData</stp>
        <stp>CUS10</stp>
        <stp>FG</stp>
        <stp/>
        <stp>High</stp>
        <stp>1</stp>
        <stp>-16</stp>
        <stp/>
        <stp/>
        <stp/>
        <stp/>
        <stp>D</stp>
        <tr r="AM22" s="1"/>
        <tr r="CH22" s="1"/>
      </tp>
      <tp>
        <v>99204</v>
        <stp/>
        <stp>StudyData</stp>
        <stp>CUS10</stp>
        <stp>FG</stp>
        <stp/>
        <stp>High</stp>
        <stp>5</stp>
        <stp>-12</stp>
        <stp/>
        <stp/>
        <stp/>
        <stp/>
        <stp>D</stp>
        <tr r="CM18" s="1"/>
        <tr r="BN18" s="1"/>
      </tp>
      <tp>
        <v>99164</v>
        <stp/>
        <stp>StudyData</stp>
        <stp>CUS10</stp>
        <stp>FG</stp>
        <stp/>
        <stp>High</stp>
        <stp>1</stp>
        <stp>-46</stp>
        <stp/>
        <stp/>
        <stp/>
        <stp/>
        <stp>D</stp>
        <tr r="AM52" s="1"/>
        <tr r="CH52" s="1"/>
      </tp>
      <tp>
        <v>99140</v>
        <stp/>
        <stp>StudyData</stp>
        <stp>CUS10</stp>
        <stp>FG</stp>
        <stp/>
        <stp>High</stp>
        <stp>5</stp>
        <stp>-42</stp>
        <stp/>
        <stp/>
        <stp/>
        <stp/>
        <stp>D</stp>
        <tr r="BN48" s="1"/>
        <tr r="CM48" s="1"/>
      </tp>
      <tp>
        <v>99174</v>
        <stp/>
        <stp>StudyData</stp>
        <stp>CUS10</stp>
        <stp>FG</stp>
        <stp/>
        <stp>High</stp>
        <stp>1</stp>
        <stp>-56</stp>
        <stp/>
        <stp/>
        <stp/>
        <stp/>
        <stp>D</stp>
        <tr r="AM62" s="1"/>
        <tr r="CH62" s="1"/>
      </tp>
      <tp>
        <v>99164</v>
        <stp/>
        <stp>StudyData</stp>
        <stp>CUS10</stp>
        <stp>FG</stp>
        <stp/>
        <stp>High</stp>
        <stp>5</stp>
        <stp>-52</stp>
        <stp/>
        <stp/>
        <stp/>
        <stp/>
        <stp>D</stp>
        <tr r="CM58" s="1"/>
        <tr r="BN58" s="1"/>
      </tp>
      <tp>
        <v>99.59375</v>
        <stp/>
        <stp>StudyData</stp>
        <stp>CUS10</stp>
        <stp>FG</stp>
        <stp/>
        <stp>High</stp>
        <stp>1</stp>
        <stp>-27</stp>
        <stp/>
        <stp/>
        <stp/>
        <stp/>
        <stp>T</stp>
        <tr r="AM33" s="1"/>
        <tr r="CH33" s="1"/>
      </tp>
      <tp>
        <v>99.640625</v>
        <stp/>
        <stp>StudyData</stp>
        <stp>CUS10</stp>
        <stp>FG</stp>
        <stp/>
        <stp>High</stp>
        <stp>5</stp>
        <stp>-23</stp>
        <stp/>
        <stp/>
        <stp/>
        <stp/>
        <stp>T</stp>
        <tr r="CM29" s="1"/>
        <tr r="BN29" s="1"/>
      </tp>
      <tp>
        <v>99.546875</v>
        <stp/>
        <stp>StudyData</stp>
        <stp>CUS10</stp>
        <stp>FG</stp>
        <stp/>
        <stp>High</stp>
        <stp>1</stp>
        <stp>-37</stp>
        <stp/>
        <stp/>
        <stp/>
        <stp/>
        <stp>T</stp>
        <tr r="AM43" s="1"/>
        <tr r="CH43" s="1"/>
      </tp>
      <tp>
        <v>99.59375</v>
        <stp/>
        <stp>StudyData</stp>
        <stp>CUS10</stp>
        <stp>FG</stp>
        <stp/>
        <stp>High</stp>
        <stp>5</stp>
        <stp>-33</stp>
        <stp/>
        <stp/>
        <stp/>
        <stp/>
        <stp>T</stp>
        <tr r="BN39" s="1"/>
        <tr r="CM39" s="1"/>
      </tp>
      <tp>
        <v>99.59375</v>
        <stp/>
        <stp>StudyData</stp>
        <stp>CUS10</stp>
        <stp>FG</stp>
        <stp/>
        <stp>High</stp>
        <stp>1</stp>
        <stp>-17</stp>
        <stp/>
        <stp/>
        <stp/>
        <stp/>
        <stp>T</stp>
        <tr r="AM23" s="1"/>
        <tr r="CH23" s="1"/>
      </tp>
      <tp>
        <v>99.671875</v>
        <stp/>
        <stp>StudyData</stp>
        <stp>CUS10</stp>
        <stp>FG</stp>
        <stp/>
        <stp>High</stp>
        <stp>5</stp>
        <stp>-13</stp>
        <stp/>
        <stp/>
        <stp/>
        <stp/>
        <stp>T</stp>
        <tr r="CM19" s="1"/>
        <tr r="BN19" s="1"/>
      </tp>
      <tp>
        <v>99.5</v>
        <stp/>
        <stp>StudyData</stp>
        <stp>CUS10</stp>
        <stp>FG</stp>
        <stp/>
        <stp>High</stp>
        <stp>1</stp>
        <stp>-47</stp>
        <stp/>
        <stp/>
        <stp/>
        <stp/>
        <stp>T</stp>
        <tr r="AM53" s="1"/>
        <tr r="CH53" s="1"/>
      </tp>
      <tp>
        <v>99.421875</v>
        <stp/>
        <stp>StudyData</stp>
        <stp>CUS10</stp>
        <stp>FG</stp>
        <stp/>
        <stp>High</stp>
        <stp>5</stp>
        <stp>-43</stp>
        <stp/>
        <stp/>
        <stp/>
        <stp/>
        <stp>T</stp>
        <tr r="BN49" s="1"/>
        <tr r="CM49" s="1"/>
      </tp>
      <tp>
        <v>99.5625</v>
        <stp/>
        <stp>StudyData</stp>
        <stp>CUS10</stp>
        <stp>FG</stp>
        <stp/>
        <stp>High</stp>
        <stp>1</stp>
        <stp>-57</stp>
        <stp/>
        <stp/>
        <stp/>
        <stp/>
        <stp>T</stp>
        <tr r="AM63" s="1"/>
        <tr r="CH63" s="1"/>
      </tp>
      <tp>
        <v>99.484375</v>
        <stp/>
        <stp>StudyData</stp>
        <stp>CUS10</stp>
        <stp>FG</stp>
        <stp/>
        <stp>High</stp>
        <stp>5</stp>
        <stp>-53</stp>
        <stp/>
        <stp/>
        <stp/>
        <stp/>
        <stp>T</stp>
        <tr r="BN59" s="1"/>
        <tr r="CM59" s="1"/>
      </tp>
      <tp>
        <v>99190</v>
        <stp/>
        <stp>StudyData</stp>
        <stp>CUS10</stp>
        <stp>FG</stp>
        <stp/>
        <stp>High</stp>
        <stp>1</stp>
        <stp>-27</stp>
        <stp/>
        <stp/>
        <stp/>
        <stp/>
        <stp>D</stp>
        <tr r="AM33" s="1"/>
        <tr r="CH33" s="1"/>
      </tp>
      <tp>
        <v>99204</v>
        <stp/>
        <stp>StudyData</stp>
        <stp>CUS10</stp>
        <stp>FG</stp>
        <stp/>
        <stp>High</stp>
        <stp>5</stp>
        <stp>-23</stp>
        <stp/>
        <stp/>
        <stp/>
        <stp/>
        <stp>D</stp>
        <tr r="CM29" s="1"/>
        <tr r="BN29" s="1"/>
      </tp>
      <tp>
        <v>99174</v>
        <stp/>
        <stp>StudyData</stp>
        <stp>CUS10</stp>
        <stp>FG</stp>
        <stp/>
        <stp>High</stp>
        <stp>1</stp>
        <stp>-37</stp>
        <stp/>
        <stp/>
        <stp/>
        <stp/>
        <stp>D</stp>
        <tr r="AM43" s="1"/>
        <tr r="CH43" s="1"/>
      </tp>
      <tp>
        <v>99190</v>
        <stp/>
        <stp>StudyData</stp>
        <stp>CUS10</stp>
        <stp>FG</stp>
        <stp/>
        <stp>High</stp>
        <stp>5</stp>
        <stp>-33</stp>
        <stp/>
        <stp/>
        <stp/>
        <stp/>
        <stp>D</stp>
        <tr r="BN39" s="1"/>
        <tr r="CM39" s="1"/>
      </tp>
      <tp>
        <v>99190</v>
        <stp/>
        <stp>StudyData</stp>
        <stp>CUS10</stp>
        <stp>FG</stp>
        <stp/>
        <stp>High</stp>
        <stp>1</stp>
        <stp>-17</stp>
        <stp/>
        <stp/>
        <stp/>
        <stp/>
        <stp>D</stp>
        <tr r="AM23" s="1"/>
        <tr r="CH23" s="1"/>
      </tp>
      <tp>
        <v>99214</v>
        <stp/>
        <stp>StudyData</stp>
        <stp>CUS10</stp>
        <stp>FG</stp>
        <stp/>
        <stp>High</stp>
        <stp>5</stp>
        <stp>-13</stp>
        <stp/>
        <stp/>
        <stp/>
        <stp/>
        <stp>D</stp>
        <tr r="CM19" s="1"/>
        <tr r="BN19" s="1"/>
      </tp>
      <tp>
        <v>99160</v>
        <stp/>
        <stp>StudyData</stp>
        <stp>CUS10</stp>
        <stp>FG</stp>
        <stp/>
        <stp>High</stp>
        <stp>1</stp>
        <stp>-47</stp>
        <stp/>
        <stp/>
        <stp/>
        <stp/>
        <stp>D</stp>
        <tr r="AM53" s="1"/>
        <tr r="CH53" s="1"/>
      </tp>
      <tp>
        <v>99134</v>
        <stp/>
        <stp>StudyData</stp>
        <stp>CUS10</stp>
        <stp>FG</stp>
        <stp/>
        <stp>High</stp>
        <stp>5</stp>
        <stp>-43</stp>
        <stp/>
        <stp/>
        <stp/>
        <stp/>
        <stp>D</stp>
        <tr r="BN49" s="1"/>
        <tr r="CM49" s="1"/>
      </tp>
      <tp>
        <v>99180</v>
        <stp/>
        <stp>StudyData</stp>
        <stp>CUS10</stp>
        <stp>FG</stp>
        <stp/>
        <stp>High</stp>
        <stp>1</stp>
        <stp>-57</stp>
        <stp/>
        <stp/>
        <stp/>
        <stp/>
        <stp>D</stp>
        <tr r="AM63" s="1"/>
        <tr r="CH63" s="1"/>
      </tp>
      <tp>
        <v>99154</v>
        <stp/>
        <stp>StudyData</stp>
        <stp>CUS10</stp>
        <stp>FG</stp>
        <stp/>
        <stp>High</stp>
        <stp>5</stp>
        <stp>-53</stp>
        <stp/>
        <stp/>
        <stp/>
        <stp/>
        <stp>D</stp>
        <tr r="BN59" s="1"/>
        <tr r="CM59" s="1"/>
      </tp>
      <tp>
        <v>8</v>
        <stp/>
        <stp>DOMData</stp>
        <stp>CUS10</stp>
        <stp>Volume</stp>
        <stp>1</stp>
        <stp>D</stp>
        <tr r="R6" s="1"/>
      </tp>
      <tp>
        <v>99.453125</v>
        <stp/>
        <stp>StudyData</stp>
        <stp>CUS10</stp>
        <stp>FG</stp>
        <stp/>
        <stp>Open</stp>
        <stp>1</stp>
        <stp>-51</stp>
        <stp/>
        <stp/>
        <stp/>
        <stp/>
        <stp>T</stp>
        <tr r="AL57" s="1"/>
        <tr r="CG57" s="1"/>
      </tp>
      <tp>
        <v>99.46875</v>
        <stp/>
        <stp>StudyData</stp>
        <stp>CUS10</stp>
        <stp>FG</stp>
        <stp/>
        <stp>Open</stp>
        <stp>5</stp>
        <stp>-55</stp>
        <stp/>
        <stp/>
        <stp/>
        <stp/>
        <stp>T</stp>
        <tr r="CL61" s="1"/>
        <tr r="BM61" s="1"/>
      </tp>
      <tp>
        <v>99.5</v>
        <stp/>
        <stp>StudyData</stp>
        <stp>CUS10</stp>
        <stp>FG</stp>
        <stp/>
        <stp>Open</stp>
        <stp>1</stp>
        <stp>-41</stp>
        <stp/>
        <stp/>
        <stp/>
        <stp/>
        <stp>T</stp>
        <tr r="AL47" s="1"/>
        <tr r="CG47" s="1"/>
      </tp>
      <tp>
        <v>99.4375</v>
        <stp/>
        <stp>StudyData</stp>
        <stp>CUS10</stp>
        <stp>FG</stp>
        <stp/>
        <stp>Open</stp>
        <stp>5</stp>
        <stp>-45</stp>
        <stp/>
        <stp/>
        <stp/>
        <stp/>
        <stp>T</stp>
        <tr r="BM51" s="1"/>
        <tr r="CL51" s="1"/>
      </tp>
      <tp>
        <v>99.65625</v>
        <stp/>
        <stp>StudyData</stp>
        <stp>CUS10</stp>
        <stp>FG</stp>
        <stp/>
        <stp>Open</stp>
        <stp>1</stp>
        <stp>-11</stp>
        <stp/>
        <stp/>
        <stp/>
        <stp/>
        <stp>T</stp>
        <tr r="AL17" s="1"/>
        <tr r="CG17" s="1"/>
      </tp>
      <tp>
        <v>99.6875</v>
        <stp/>
        <stp>StudyData</stp>
        <stp>CUS10</stp>
        <stp>FG</stp>
        <stp/>
        <stp>Open</stp>
        <stp>5</stp>
        <stp>-15</stp>
        <stp/>
        <stp/>
        <stp/>
        <stp/>
        <stp>T</stp>
        <tr r="CL21" s="1"/>
        <tr r="BM21" s="1"/>
      </tp>
      <tp>
        <v>99.515625</v>
        <stp/>
        <stp>StudyData</stp>
        <stp>CUS10</stp>
        <stp>FG</stp>
        <stp/>
        <stp>Open</stp>
        <stp>1</stp>
        <stp>-31</stp>
        <stp/>
        <stp/>
        <stp/>
        <stp/>
        <stp>T</stp>
        <tr r="AL37" s="1"/>
        <tr r="CG37" s="1"/>
      </tp>
      <tp>
        <v>99.1875</v>
        <stp/>
        <stp>StudyData</stp>
        <stp>CUS10</stp>
        <stp>FG</stp>
        <stp/>
        <stp>Open</stp>
        <stp>5</stp>
        <stp>-35</stp>
        <stp/>
        <stp/>
        <stp/>
        <stp/>
        <stp>T</stp>
        <tr r="CL41" s="1"/>
        <tr r="BM41" s="1"/>
      </tp>
      <tp>
        <v>99.5625</v>
        <stp/>
        <stp>StudyData</stp>
        <stp>CUS10</stp>
        <stp>FG</stp>
        <stp/>
        <stp>Open</stp>
        <stp>1</stp>
        <stp>-21</stp>
        <stp/>
        <stp/>
        <stp/>
        <stp/>
        <stp>T</stp>
        <tr r="AL27" s="1"/>
        <tr r="CG27" s="1"/>
      </tp>
      <tp>
        <v>99.609375</v>
        <stp/>
        <stp>StudyData</stp>
        <stp>CUS10</stp>
        <stp>FG</stp>
        <stp/>
        <stp>Open</stp>
        <stp>5</stp>
        <stp>-25</stp>
        <stp/>
        <stp/>
        <stp/>
        <stp/>
        <stp>T</stp>
        <tr r="CL31" s="1"/>
        <tr r="BM31" s="1"/>
      </tp>
      <tp>
        <v>99144</v>
        <stp/>
        <stp>StudyData</stp>
        <stp>CUS10</stp>
        <stp>FG</stp>
        <stp/>
        <stp>Open</stp>
        <stp>1</stp>
        <stp>-51</stp>
        <stp/>
        <stp/>
        <stp/>
        <stp/>
        <stp>D</stp>
        <tr r="AL57" s="1"/>
        <tr r="CG57" s="1"/>
      </tp>
      <tp>
        <v>99150</v>
        <stp/>
        <stp>StudyData</stp>
        <stp>CUS10</stp>
        <stp>FG</stp>
        <stp/>
        <stp>Open</stp>
        <stp>5</stp>
        <stp>-55</stp>
        <stp/>
        <stp/>
        <stp/>
        <stp/>
        <stp>D</stp>
        <tr r="CL61" s="1"/>
        <tr r="BM61" s="1"/>
      </tp>
      <tp>
        <v>99160</v>
        <stp/>
        <stp>StudyData</stp>
        <stp>CUS10</stp>
        <stp>FG</stp>
        <stp/>
        <stp>Open</stp>
        <stp>1</stp>
        <stp>-41</stp>
        <stp/>
        <stp/>
        <stp/>
        <stp/>
        <stp>D</stp>
        <tr r="AL47" s="1"/>
        <tr r="CG47" s="1"/>
      </tp>
      <tp>
        <v>99140</v>
        <stp/>
        <stp>StudyData</stp>
        <stp>CUS10</stp>
        <stp>FG</stp>
        <stp/>
        <stp>Open</stp>
        <stp>5</stp>
        <stp>-45</stp>
        <stp/>
        <stp/>
        <stp/>
        <stp/>
        <stp>D</stp>
        <tr r="BM51" s="1"/>
        <tr r="CL51" s="1"/>
      </tp>
      <tp>
        <v>99210</v>
        <stp/>
        <stp>StudyData</stp>
        <stp>CUS10</stp>
        <stp>FG</stp>
        <stp/>
        <stp>Open</stp>
        <stp>1</stp>
        <stp>-11</stp>
        <stp/>
        <stp/>
        <stp/>
        <stp/>
        <stp>D</stp>
        <tr r="AL17" s="1"/>
        <tr r="CG17" s="1"/>
      </tp>
      <tp>
        <v>99220</v>
        <stp/>
        <stp>StudyData</stp>
        <stp>CUS10</stp>
        <stp>FG</stp>
        <stp/>
        <stp>Open</stp>
        <stp>5</stp>
        <stp>-15</stp>
        <stp/>
        <stp/>
        <stp/>
        <stp/>
        <stp>D</stp>
        <tr r="CL21" s="1"/>
        <tr r="BM21" s="1"/>
      </tp>
      <tp>
        <v>99164</v>
        <stp/>
        <stp>StudyData</stp>
        <stp>CUS10</stp>
        <stp>FG</stp>
        <stp/>
        <stp>Open</stp>
        <stp>1</stp>
        <stp>-31</stp>
        <stp/>
        <stp/>
        <stp/>
        <stp/>
        <stp>D</stp>
        <tr r="AL37" s="1"/>
        <tr r="CG37" s="1"/>
      </tp>
      <tp>
        <v>99060</v>
        <stp/>
        <stp>StudyData</stp>
        <stp>CUS10</stp>
        <stp>FG</stp>
        <stp/>
        <stp>Open</stp>
        <stp>5</stp>
        <stp>-35</stp>
        <stp/>
        <stp/>
        <stp/>
        <stp/>
        <stp>D</stp>
        <tr r="CL41" s="1"/>
        <tr r="BM41" s="1"/>
      </tp>
      <tp>
        <v>99180</v>
        <stp/>
        <stp>StudyData</stp>
        <stp>CUS10</stp>
        <stp>FG</stp>
        <stp/>
        <stp>Open</stp>
        <stp>1</stp>
        <stp>-21</stp>
        <stp/>
        <stp/>
        <stp/>
        <stp/>
        <stp>D</stp>
        <tr r="AL27" s="1"/>
        <tr r="CG27" s="1"/>
      </tp>
      <tp>
        <v>99194</v>
        <stp/>
        <stp>StudyData</stp>
        <stp>CUS10</stp>
        <stp>FG</stp>
        <stp/>
        <stp>Open</stp>
        <stp>5</stp>
        <stp>-25</stp>
        <stp/>
        <stp/>
        <stp/>
        <stp/>
        <stp>D</stp>
        <tr r="CL31" s="1"/>
        <tr r="BM31" s="1"/>
      </tp>
      <tp>
        <v>99.46875</v>
        <stp/>
        <stp>StudyData</stp>
        <stp>CUS10</stp>
        <stp>FG</stp>
        <stp/>
        <stp>Open</stp>
        <stp>1</stp>
        <stp>-50</stp>
        <stp/>
        <stp/>
        <stp/>
        <stp/>
        <stp>T</stp>
        <tr r="AL56" s="1"/>
        <tr r="CG56" s="1"/>
      </tp>
      <tp>
        <v>99.421875</v>
        <stp/>
        <stp>StudyData</stp>
        <stp>CUS10</stp>
        <stp>FG</stp>
        <stp/>
        <stp>Open</stp>
        <stp>5</stp>
        <stp>-54</stp>
        <stp/>
        <stp/>
        <stp/>
        <stp/>
        <stp>T</stp>
        <tr r="CL60" s="1"/>
        <tr r="BM60" s="1"/>
      </tp>
      <tp>
        <v>99.5</v>
        <stp/>
        <stp>StudyData</stp>
        <stp>CUS10</stp>
        <stp>FG</stp>
        <stp/>
        <stp>Open</stp>
        <stp>1</stp>
        <stp>-40</stp>
        <stp/>
        <stp/>
        <stp/>
        <stp/>
        <stp>T</stp>
        <tr r="AL46" s="1"/>
        <tr r="CG46" s="1"/>
      </tp>
      <tp>
        <v>99.453125</v>
        <stp/>
        <stp>StudyData</stp>
        <stp>CUS10</stp>
        <stp>FG</stp>
        <stp/>
        <stp>Open</stp>
        <stp>5</stp>
        <stp>-44</stp>
        <stp/>
        <stp/>
        <stp/>
        <stp/>
        <stp>T</stp>
        <tr r="BM50" s="1"/>
        <tr r="CL50" s="1"/>
      </tp>
      <tp>
        <v>99.609375</v>
        <stp/>
        <stp>StudyData</stp>
        <stp>CUS10</stp>
        <stp>FG</stp>
        <stp/>
        <stp>Open</stp>
        <stp>1</stp>
        <stp>-60</stp>
        <stp/>
        <stp/>
        <stp/>
        <stp/>
        <stp>T</stp>
        <tr r="AL66" s="1"/>
        <tr r="CG66" s="1"/>
      </tp>
      <tp>
        <v>99.640625</v>
        <stp/>
        <stp>StudyData</stp>
        <stp>CUS10</stp>
        <stp>FG</stp>
        <stp/>
        <stp>Open</stp>
        <stp>1</stp>
        <stp>-10</stp>
        <stp/>
        <stp/>
        <stp/>
        <stp/>
        <stp>T</stp>
        <tr r="AL16" s="1"/>
        <tr r="CG16" s="1"/>
      </tp>
      <tp>
        <v>99.59375</v>
        <stp/>
        <stp>StudyData</stp>
        <stp>CUS10</stp>
        <stp>FG</stp>
        <stp/>
        <stp>Open</stp>
        <stp>5</stp>
        <stp>-14</stp>
        <stp/>
        <stp/>
        <stp/>
        <stp/>
        <stp>T</stp>
        <tr r="CL20" s="1"/>
        <tr r="BM20" s="1"/>
      </tp>
      <tp>
        <v>99.5625</v>
        <stp/>
        <stp>StudyData</stp>
        <stp>CUS10</stp>
        <stp>FG</stp>
        <stp/>
        <stp>Open</stp>
        <stp>1</stp>
        <stp>-30</stp>
        <stp/>
        <stp/>
        <stp/>
        <stp/>
        <stp>T</stp>
        <tr r="AL36" s="1"/>
        <tr r="CG36" s="1"/>
      </tp>
      <tp>
        <v>99.34375</v>
        <stp/>
        <stp>StudyData</stp>
        <stp>CUS10</stp>
        <stp>FG</stp>
        <stp/>
        <stp>Open</stp>
        <stp>5</stp>
        <stp>-34</stp>
        <stp/>
        <stp/>
        <stp/>
        <stp/>
        <stp>T</stp>
        <tr r="CL40" s="1"/>
        <tr r="BM40" s="1"/>
      </tp>
      <tp>
        <v>99.5625</v>
        <stp/>
        <stp>StudyData</stp>
        <stp>CUS10</stp>
        <stp>FG</stp>
        <stp/>
        <stp>Open</stp>
        <stp>1</stp>
        <stp>-20</stp>
        <stp/>
        <stp/>
        <stp/>
        <stp/>
        <stp>T</stp>
        <tr r="AL26" s="1"/>
        <tr r="CG26" s="1"/>
      </tp>
      <tp>
        <v>99.640625</v>
        <stp/>
        <stp>StudyData</stp>
        <stp>CUS10</stp>
        <stp>FG</stp>
        <stp/>
        <stp>Open</stp>
        <stp>5</stp>
        <stp>-24</stp>
        <stp/>
        <stp/>
        <stp/>
        <stp/>
        <stp>T</stp>
        <tr r="CL30" s="1"/>
        <tr r="BM30" s="1"/>
      </tp>
      <tp>
        <v>99150</v>
        <stp/>
        <stp>StudyData</stp>
        <stp>CUS10</stp>
        <stp>FG</stp>
        <stp/>
        <stp>Open</stp>
        <stp>1</stp>
        <stp>-50</stp>
        <stp/>
        <stp/>
        <stp/>
        <stp/>
        <stp>D</stp>
        <tr r="AL56" s="1"/>
        <tr r="CG56" s="1"/>
      </tp>
      <tp>
        <v>99134</v>
        <stp/>
        <stp>StudyData</stp>
        <stp>CUS10</stp>
        <stp>FG</stp>
        <stp/>
        <stp>Open</stp>
        <stp>5</stp>
        <stp>-54</stp>
        <stp/>
        <stp/>
        <stp/>
        <stp/>
        <stp>D</stp>
        <tr r="CL60" s="1"/>
        <tr r="BM60" s="1"/>
      </tp>
      <tp>
        <v>99160</v>
        <stp/>
        <stp>StudyData</stp>
        <stp>CUS10</stp>
        <stp>FG</stp>
        <stp/>
        <stp>Open</stp>
        <stp>1</stp>
        <stp>-40</stp>
        <stp/>
        <stp/>
        <stp/>
        <stp/>
        <stp>D</stp>
        <tr r="AL46" s="1"/>
        <tr r="CG46" s="1"/>
      </tp>
      <tp>
        <v>99144</v>
        <stp/>
        <stp>StudyData</stp>
        <stp>CUS10</stp>
        <stp>FG</stp>
        <stp/>
        <stp>Open</stp>
        <stp>5</stp>
        <stp>-44</stp>
        <stp/>
        <stp/>
        <stp/>
        <stp/>
        <stp>D</stp>
        <tr r="BM50" s="1"/>
        <tr r="CL50" s="1"/>
      </tp>
      <tp>
        <v>99194</v>
        <stp/>
        <stp>StudyData</stp>
        <stp>CUS10</stp>
        <stp>FG</stp>
        <stp/>
        <stp>Open</stp>
        <stp>1</stp>
        <stp>-60</stp>
        <stp/>
        <stp/>
        <stp/>
        <stp/>
        <stp>D</stp>
        <tr r="AL66" s="1"/>
        <tr r="CG66" s="1"/>
      </tp>
      <tp>
        <v>99204</v>
        <stp/>
        <stp>StudyData</stp>
        <stp>CUS10</stp>
        <stp>FG</stp>
        <stp/>
        <stp>Open</stp>
        <stp>1</stp>
        <stp>-10</stp>
        <stp/>
        <stp/>
        <stp/>
        <stp/>
        <stp>D</stp>
        <tr r="AL16" s="1"/>
        <tr r="CG16" s="1"/>
      </tp>
      <tp>
        <v>99190</v>
        <stp/>
        <stp>StudyData</stp>
        <stp>CUS10</stp>
        <stp>FG</stp>
        <stp/>
        <stp>Open</stp>
        <stp>5</stp>
        <stp>-14</stp>
        <stp/>
        <stp/>
        <stp/>
        <stp/>
        <stp>D</stp>
        <tr r="CL20" s="1"/>
        <tr r="BM20" s="1"/>
      </tp>
      <tp>
        <v>99180</v>
        <stp/>
        <stp>StudyData</stp>
        <stp>CUS10</stp>
        <stp>FG</stp>
        <stp/>
        <stp>Open</stp>
        <stp>1</stp>
        <stp>-30</stp>
        <stp/>
        <stp/>
        <stp/>
        <stp/>
        <stp>D</stp>
        <tr r="AL36" s="1"/>
        <tr r="CG36" s="1"/>
      </tp>
      <tp>
        <v>99110</v>
        <stp/>
        <stp>StudyData</stp>
        <stp>CUS10</stp>
        <stp>FG</stp>
        <stp/>
        <stp>Open</stp>
        <stp>5</stp>
        <stp>-34</stp>
        <stp/>
        <stp/>
        <stp/>
        <stp/>
        <stp>D</stp>
        <tr r="CL40" s="1"/>
        <tr r="BM40" s="1"/>
      </tp>
      <tp>
        <v>99180</v>
        <stp/>
        <stp>StudyData</stp>
        <stp>CUS10</stp>
        <stp>FG</stp>
        <stp/>
        <stp>Open</stp>
        <stp>1</stp>
        <stp>-20</stp>
        <stp/>
        <stp/>
        <stp/>
        <stp/>
        <stp>D</stp>
        <tr r="AL26" s="1"/>
        <tr r="CG26" s="1"/>
      </tp>
      <tp>
        <v>99204</v>
        <stp/>
        <stp>StudyData</stp>
        <stp>CUS10</stp>
        <stp>FG</stp>
        <stp/>
        <stp>Open</stp>
        <stp>5</stp>
        <stp>-24</stp>
        <stp/>
        <stp/>
        <stp/>
        <stp/>
        <stp>D</stp>
        <tr r="CL30" s="1"/>
        <tr r="BM30" s="1"/>
      </tp>
      <tp>
        <v>99.484375</v>
        <stp/>
        <stp>StudyData</stp>
        <stp>CUS10</stp>
        <stp>FG</stp>
        <stp/>
        <stp>Open</stp>
        <stp>1</stp>
        <stp>-53</stp>
        <stp/>
        <stp/>
        <stp/>
        <stp/>
        <stp>T</stp>
        <tr r="AL59" s="1"/>
        <tr r="CG59" s="1"/>
      </tp>
      <tp>
        <v>99.53125</v>
        <stp/>
        <stp>StudyData</stp>
        <stp>CUS10</stp>
        <stp>FG</stp>
        <stp/>
        <stp>Open</stp>
        <stp>5</stp>
        <stp>-57</stp>
        <stp/>
        <stp/>
        <stp/>
        <stp/>
        <stp>T</stp>
        <tr r="CL63" s="1"/>
        <tr r="BM63" s="1"/>
      </tp>
      <tp>
        <v>99.46875</v>
        <stp/>
        <stp>StudyData</stp>
        <stp>CUS10</stp>
        <stp>FG</stp>
        <stp/>
        <stp>Open</stp>
        <stp>1</stp>
        <stp>-43</stp>
        <stp/>
        <stp/>
        <stp/>
        <stp/>
        <stp>T</stp>
        <tr r="AL49" s="1"/>
        <tr r="CG49" s="1"/>
      </tp>
      <tp>
        <v>99.46875</v>
        <stp/>
        <stp>StudyData</stp>
        <stp>CUS10</stp>
        <stp>FG</stp>
        <stp/>
        <stp>Open</stp>
        <stp>5</stp>
        <stp>-47</stp>
        <stp/>
        <stp/>
        <stp/>
        <stp/>
        <stp>T</stp>
        <tr r="CL53" s="1"/>
        <tr r="BM53" s="1"/>
      </tp>
      <tp>
        <v>99.609375</v>
        <stp/>
        <stp>StudyData</stp>
        <stp>CUS10</stp>
        <stp>FG</stp>
        <stp/>
        <stp>Open</stp>
        <stp>1</stp>
        <stp>-13</stp>
        <stp/>
        <stp/>
        <stp/>
        <stp/>
        <stp>T</stp>
        <tr r="AL19" s="1"/>
        <tr r="CG19" s="1"/>
      </tp>
      <tp>
        <v>99.6875</v>
        <stp/>
        <stp>StudyData</stp>
        <stp>CUS10</stp>
        <stp>FG</stp>
        <stp/>
        <stp>Open</stp>
        <stp>5</stp>
        <stp>-17</stp>
        <stp/>
        <stp/>
        <stp/>
        <stp/>
        <stp>T</stp>
        <tr r="BM23" s="1"/>
        <tr r="CL23" s="1"/>
      </tp>
      <tp>
        <v>99.53125</v>
        <stp/>
        <stp>StudyData</stp>
        <stp>CUS10</stp>
        <stp>FG</stp>
        <stp/>
        <stp>Open</stp>
        <stp>1</stp>
        <stp>-33</stp>
        <stp/>
        <stp/>
        <stp/>
        <stp/>
        <stp>T</stp>
        <tr r="AL39" s="1"/>
        <tr r="CG39" s="1"/>
      </tp>
      <tp>
        <v>99.109375</v>
        <stp/>
        <stp>StudyData</stp>
        <stp>CUS10</stp>
        <stp>FG</stp>
        <stp/>
        <stp>Open</stp>
        <stp>5</stp>
        <stp>-37</stp>
        <stp/>
        <stp/>
        <stp/>
        <stp/>
        <stp>T</stp>
        <tr r="BM43" s="1"/>
        <tr r="CL43" s="1"/>
      </tp>
      <tp>
        <v>99.5625</v>
        <stp/>
        <stp>StudyData</stp>
        <stp>CUS10</stp>
        <stp>FG</stp>
        <stp/>
        <stp>Open</stp>
        <stp>1</stp>
        <stp>-23</stp>
        <stp/>
        <stp/>
        <stp/>
        <stp/>
        <stp>T</stp>
        <tr r="AL29" s="1"/>
        <tr r="CG29" s="1"/>
      </tp>
      <tp>
        <v>99.5</v>
        <stp/>
        <stp>StudyData</stp>
        <stp>CUS10</stp>
        <stp>FG</stp>
        <stp/>
        <stp>Open</stp>
        <stp>5</stp>
        <stp>-27</stp>
        <stp/>
        <stp/>
        <stp/>
        <stp/>
        <stp>T</stp>
        <tr r="CL33" s="1"/>
        <tr r="BM33" s="1"/>
      </tp>
      <tp>
        <v>99154</v>
        <stp/>
        <stp>StudyData</stp>
        <stp>CUS10</stp>
        <stp>FG</stp>
        <stp/>
        <stp>Open</stp>
        <stp>1</stp>
        <stp>-53</stp>
        <stp/>
        <stp/>
        <stp/>
        <stp/>
        <stp>D</stp>
        <tr r="AL59" s="1"/>
        <tr r="CG59" s="1"/>
      </tp>
      <tp>
        <v>99170</v>
        <stp/>
        <stp>StudyData</stp>
        <stp>CUS10</stp>
        <stp>FG</stp>
        <stp/>
        <stp>Open</stp>
        <stp>5</stp>
        <stp>-57</stp>
        <stp/>
        <stp/>
        <stp/>
        <stp/>
        <stp>D</stp>
        <tr r="CL63" s="1"/>
        <tr r="BM63" s="1"/>
      </tp>
      <tp>
        <v>99150</v>
        <stp/>
        <stp>StudyData</stp>
        <stp>CUS10</stp>
        <stp>FG</stp>
        <stp/>
        <stp>Open</stp>
        <stp>1</stp>
        <stp>-43</stp>
        <stp/>
        <stp/>
        <stp/>
        <stp/>
        <stp>D</stp>
        <tr r="AL49" s="1"/>
        <tr r="CG49" s="1"/>
      </tp>
      <tp>
        <v>99150</v>
        <stp/>
        <stp>StudyData</stp>
        <stp>CUS10</stp>
        <stp>FG</stp>
        <stp/>
        <stp>Open</stp>
        <stp>5</stp>
        <stp>-47</stp>
        <stp/>
        <stp/>
        <stp/>
        <stp/>
        <stp>D</stp>
        <tr r="CL53" s="1"/>
        <tr r="BM53" s="1"/>
      </tp>
      <tp>
        <v>99194</v>
        <stp/>
        <stp>StudyData</stp>
        <stp>CUS10</stp>
        <stp>FG</stp>
        <stp/>
        <stp>Open</stp>
        <stp>1</stp>
        <stp>-13</stp>
        <stp/>
        <stp/>
        <stp/>
        <stp/>
        <stp>D</stp>
        <tr r="AL19" s="1"/>
        <tr r="CG19" s="1"/>
      </tp>
      <tp>
        <v>99220</v>
        <stp/>
        <stp>StudyData</stp>
        <stp>CUS10</stp>
        <stp>FG</stp>
        <stp/>
        <stp>Open</stp>
        <stp>5</stp>
        <stp>-17</stp>
        <stp/>
        <stp/>
        <stp/>
        <stp/>
        <stp>D</stp>
        <tr r="BM23" s="1"/>
        <tr r="CL23" s="1"/>
      </tp>
      <tp>
        <v>99170</v>
        <stp/>
        <stp>StudyData</stp>
        <stp>CUS10</stp>
        <stp>FG</stp>
        <stp/>
        <stp>Open</stp>
        <stp>1</stp>
        <stp>-33</stp>
        <stp/>
        <stp/>
        <stp/>
        <stp/>
        <stp>D</stp>
        <tr r="AL39" s="1"/>
        <tr r="CG39" s="1"/>
      </tp>
      <tp>
        <v>99034</v>
        <stp/>
        <stp>StudyData</stp>
        <stp>CUS10</stp>
        <stp>FG</stp>
        <stp/>
        <stp>Open</stp>
        <stp>5</stp>
        <stp>-37</stp>
        <stp/>
        <stp/>
        <stp/>
        <stp/>
        <stp>D</stp>
        <tr r="BM43" s="1"/>
        <tr r="CL43" s="1"/>
      </tp>
      <tp>
        <v>99180</v>
        <stp/>
        <stp>StudyData</stp>
        <stp>CUS10</stp>
        <stp>FG</stp>
        <stp/>
        <stp>Open</stp>
        <stp>1</stp>
        <stp>-23</stp>
        <stp/>
        <stp/>
        <stp/>
        <stp/>
        <stp>D</stp>
        <tr r="AL29" s="1"/>
        <tr r="CG29" s="1"/>
      </tp>
      <tp>
        <v>99160</v>
        <stp/>
        <stp>StudyData</stp>
        <stp>CUS10</stp>
        <stp>FG</stp>
        <stp/>
        <stp>Open</stp>
        <stp>5</stp>
        <stp>-27</stp>
        <stp/>
        <stp/>
        <stp/>
        <stp/>
        <stp>D</stp>
        <tr r="CL33" s="1"/>
        <tr r="BM33" s="1"/>
      </tp>
      <tp>
        <v>0</v>
        <stp/>
        <stp>StudyData</stp>
        <stp>AlgOrdAskVol(CUS10)</stp>
        <stp>Bar</stp>
        <stp/>
        <stp>Open</stp>
        <stp>1</stp>
        <stp>-8</stp>
        <stp/>
        <stp/>
        <stp/>
        <stp/>
        <stp>D</stp>
        <tr r="AQ14" s="1"/>
        <tr r="AQ14" s="1"/>
      </tp>
      <tp>
        <v>8</v>
        <stp/>
        <stp>StudyData</stp>
        <stp>AlgOrdBidVol(CUS10)</stp>
        <stp>Bar</stp>
        <stp/>
        <stp>Open</stp>
        <stp>1</stp>
        <stp>-8</stp>
        <stp/>
        <stp/>
        <stp/>
        <stp/>
        <stp>D</stp>
        <tr r="AP14" s="1"/>
        <tr r="AP14" s="1"/>
      </tp>
      <tp>
        <v>21</v>
        <stp/>
        <stp>StudyData</stp>
        <stp>AlgOrdAskVol(CUS10)</stp>
        <stp>Bar</stp>
        <stp/>
        <stp>Open</stp>
        <stp>5</stp>
        <stp>-8</stp>
        <stp/>
        <stp/>
        <stp/>
        <stp/>
        <stp>D</stp>
        <tr r="BR14" s="1"/>
        <tr r="BR14" s="1"/>
      </tp>
      <tp>
        <v>1</v>
        <stp/>
        <stp>StudyData</stp>
        <stp>AlgOrdBidVol(CUS10)</stp>
        <stp>Bar</stp>
        <stp/>
        <stp>Open</stp>
        <stp>5</stp>
        <stp>-8</stp>
        <stp/>
        <stp/>
        <stp/>
        <stp/>
        <stp>D</stp>
        <tr r="BQ14" s="1"/>
        <tr r="BQ14" s="1"/>
      </tp>
      <tp>
        <v>99.46875</v>
        <stp/>
        <stp>StudyData</stp>
        <stp>CUS10</stp>
        <stp>FG</stp>
        <stp/>
        <stp>Open</stp>
        <stp>1</stp>
        <stp>-52</stp>
        <stp/>
        <stp/>
        <stp/>
        <stp/>
        <stp>T</stp>
        <tr r="AL58" s="1"/>
        <tr r="CG58" s="1"/>
      </tp>
      <tp>
        <v>99.515625</v>
        <stp/>
        <stp>StudyData</stp>
        <stp>CUS10</stp>
        <stp>FG</stp>
        <stp/>
        <stp>Open</stp>
        <stp>5</stp>
        <stp>-56</stp>
        <stp/>
        <stp/>
        <stp/>
        <stp/>
        <stp>T</stp>
        <tr r="BM62" s="1"/>
        <tr r="CL62" s="1"/>
      </tp>
      <tp>
        <v>99.5</v>
        <stp/>
        <stp>StudyData</stp>
        <stp>CUS10</stp>
        <stp>FG</stp>
        <stp/>
        <stp>Open</stp>
        <stp>1</stp>
        <stp>-42</stp>
        <stp/>
        <stp/>
        <stp/>
        <stp/>
        <stp>T</stp>
        <tr r="AL48" s="1"/>
        <tr r="CG48" s="1"/>
      </tp>
      <tp>
        <v>99.421875</v>
        <stp/>
        <stp>StudyData</stp>
        <stp>CUS10</stp>
        <stp>FG</stp>
        <stp/>
        <stp>Open</stp>
        <stp>5</stp>
        <stp>-46</stp>
        <stp/>
        <stp/>
        <stp/>
        <stp/>
        <stp>T</stp>
        <tr r="CL52" s="1"/>
        <tr r="BM52" s="1"/>
      </tp>
      <tp>
        <v>99.625</v>
        <stp/>
        <stp>StudyData</stp>
        <stp>CUS10</stp>
        <stp>FG</stp>
        <stp/>
        <stp>Open</stp>
        <stp>1</stp>
        <stp>-12</stp>
        <stp/>
        <stp/>
        <stp/>
        <stp/>
        <stp>T</stp>
        <tr r="AL18" s="1"/>
        <tr r="CG18" s="1"/>
      </tp>
      <tp>
        <v>99.6875</v>
        <stp/>
        <stp>StudyData</stp>
        <stp>CUS10</stp>
        <stp>FG</stp>
        <stp/>
        <stp>Open</stp>
        <stp>5</stp>
        <stp>-16</stp>
        <stp/>
        <stp/>
        <stp/>
        <stp/>
        <stp>T</stp>
        <tr r="CL22" s="1"/>
        <tr r="BM22" s="1"/>
      </tp>
      <tp>
        <v>99.515625</v>
        <stp/>
        <stp>StudyData</stp>
        <stp>CUS10</stp>
        <stp>FG</stp>
        <stp/>
        <stp>Open</stp>
        <stp>1</stp>
        <stp>-32</stp>
        <stp/>
        <stp/>
        <stp/>
        <stp/>
        <stp>T</stp>
        <tr r="AL38" s="1"/>
        <tr r="CG38" s="1"/>
      </tp>
      <tp>
        <v>99.171875</v>
        <stp/>
        <stp>StudyData</stp>
        <stp>CUS10</stp>
        <stp>FG</stp>
        <stp/>
        <stp>Open</stp>
        <stp>5</stp>
        <stp>-36</stp>
        <stp/>
        <stp/>
        <stp/>
        <stp/>
        <stp>T</stp>
        <tr r="CL42" s="1"/>
        <tr r="BM42" s="1"/>
      </tp>
      <tp>
        <v>99.5625</v>
        <stp/>
        <stp>StudyData</stp>
        <stp>CUS10</stp>
        <stp>FG</stp>
        <stp/>
        <stp>Open</stp>
        <stp>1</stp>
        <stp>-22</stp>
        <stp/>
        <stp/>
        <stp/>
        <stp/>
        <stp>T</stp>
        <tr r="AL28" s="1"/>
        <tr r="CG28" s="1"/>
      </tp>
      <tp>
        <v>99.53125</v>
        <stp/>
        <stp>StudyData</stp>
        <stp>CUS10</stp>
        <stp>FG</stp>
        <stp/>
        <stp>Open</stp>
        <stp>5</stp>
        <stp>-26</stp>
        <stp/>
        <stp/>
        <stp/>
        <stp/>
        <stp>T</stp>
        <tr r="CL32" s="1"/>
        <tr r="BM32" s="1"/>
      </tp>
      <tp>
        <v>99150</v>
        <stp/>
        <stp>StudyData</stp>
        <stp>CUS10</stp>
        <stp>FG</stp>
        <stp/>
        <stp>Open</stp>
        <stp>1</stp>
        <stp>-52</stp>
        <stp/>
        <stp/>
        <stp/>
        <stp/>
        <stp>D</stp>
        <tr r="AL58" s="1"/>
        <tr r="CG58" s="1"/>
      </tp>
      <tp>
        <v>99164</v>
        <stp/>
        <stp>StudyData</stp>
        <stp>CUS10</stp>
        <stp>FG</stp>
        <stp/>
        <stp>Open</stp>
        <stp>5</stp>
        <stp>-56</stp>
        <stp/>
        <stp/>
        <stp/>
        <stp/>
        <stp>D</stp>
        <tr r="BM62" s="1"/>
        <tr r="CL62" s="1"/>
      </tp>
      <tp>
        <v>99160</v>
        <stp/>
        <stp>StudyData</stp>
        <stp>CUS10</stp>
        <stp>FG</stp>
        <stp/>
        <stp>Open</stp>
        <stp>1</stp>
        <stp>-42</stp>
        <stp/>
        <stp/>
        <stp/>
        <stp/>
        <stp>D</stp>
        <tr r="AL48" s="1"/>
        <tr r="CG48" s="1"/>
      </tp>
      <tp>
        <v>99134</v>
        <stp/>
        <stp>StudyData</stp>
        <stp>CUS10</stp>
        <stp>FG</stp>
        <stp/>
        <stp>Open</stp>
        <stp>5</stp>
        <stp>-46</stp>
        <stp/>
        <stp/>
        <stp/>
        <stp/>
        <stp>D</stp>
        <tr r="CL52" s="1"/>
        <tr r="BM52" s="1"/>
      </tp>
      <tp>
        <v>99200</v>
        <stp/>
        <stp>StudyData</stp>
        <stp>CUS10</stp>
        <stp>FG</stp>
        <stp/>
        <stp>Open</stp>
        <stp>1</stp>
        <stp>-12</stp>
        <stp/>
        <stp/>
        <stp/>
        <stp/>
        <stp>D</stp>
        <tr r="AL18" s="1"/>
        <tr r="CG18" s="1"/>
      </tp>
      <tp>
        <v>99220</v>
        <stp/>
        <stp>StudyData</stp>
        <stp>CUS10</stp>
        <stp>FG</stp>
        <stp/>
        <stp>Open</stp>
        <stp>5</stp>
        <stp>-16</stp>
        <stp/>
        <stp/>
        <stp/>
        <stp/>
        <stp>D</stp>
        <tr r="CL22" s="1"/>
        <tr r="BM22" s="1"/>
      </tp>
      <tp>
        <v>99164</v>
        <stp/>
        <stp>StudyData</stp>
        <stp>CUS10</stp>
        <stp>FG</stp>
        <stp/>
        <stp>Open</stp>
        <stp>1</stp>
        <stp>-32</stp>
        <stp/>
        <stp/>
        <stp/>
        <stp/>
        <stp>D</stp>
        <tr r="AL38" s="1"/>
        <tr r="CG38" s="1"/>
      </tp>
      <tp>
        <v>99054</v>
        <stp/>
        <stp>StudyData</stp>
        <stp>CUS10</stp>
        <stp>FG</stp>
        <stp/>
        <stp>Open</stp>
        <stp>5</stp>
        <stp>-36</stp>
        <stp/>
        <stp/>
        <stp/>
        <stp/>
        <stp>D</stp>
        <tr r="CL42" s="1"/>
        <tr r="BM42" s="1"/>
      </tp>
      <tp>
        <v>99180</v>
        <stp/>
        <stp>StudyData</stp>
        <stp>CUS10</stp>
        <stp>FG</stp>
        <stp/>
        <stp>Open</stp>
        <stp>1</stp>
        <stp>-22</stp>
        <stp/>
        <stp/>
        <stp/>
        <stp/>
        <stp>D</stp>
        <tr r="AL28" s="1"/>
        <tr r="CG28" s="1"/>
      </tp>
      <tp>
        <v>99170</v>
        <stp/>
        <stp>StudyData</stp>
        <stp>CUS10</stp>
        <stp>FG</stp>
        <stp/>
        <stp>Open</stp>
        <stp>5</stp>
        <stp>-26</stp>
        <stp/>
        <stp/>
        <stp/>
        <stp/>
        <stp>D</stp>
        <tr r="CL32" s="1"/>
        <tr r="BM32" s="1"/>
      </tp>
      <tp>
        <v>1</v>
        <stp/>
        <stp>StudyData</stp>
        <stp>AlgOrdAskVol(CUS10)</stp>
        <stp>Bar</stp>
        <stp/>
        <stp>Open</stp>
        <stp>1</stp>
        <stp>-9</stp>
        <stp/>
        <stp/>
        <stp/>
        <stp/>
        <stp>D</stp>
        <tr r="AQ15" s="1"/>
        <tr r="AQ15" s="1"/>
      </tp>
      <tp>
        <v>0</v>
        <stp/>
        <stp>StudyData</stp>
        <stp>AlgOrdBidVol(CUS10)</stp>
        <stp>Bar</stp>
        <stp/>
        <stp>Open</stp>
        <stp>1</stp>
        <stp>-9</stp>
        <stp/>
        <stp/>
        <stp/>
        <stp/>
        <stp>D</stp>
        <tr r="AP15" s="1"/>
        <tr r="AP15" s="1"/>
      </tp>
      <tp>
        <v>0</v>
        <stp/>
        <stp>StudyData</stp>
        <stp>AlgOrdAskVol(CUS10)</stp>
        <stp>Bar</stp>
        <stp/>
        <stp>Open</stp>
        <stp>5</stp>
        <stp>-9</stp>
        <stp/>
        <stp/>
        <stp/>
        <stp/>
        <stp>D</stp>
        <tr r="BR15" s="1"/>
        <tr r="BR15" s="1"/>
      </tp>
      <tp>
        <v>3</v>
        <stp/>
        <stp>StudyData</stp>
        <stp>AlgOrdBidVol(CUS10)</stp>
        <stp>Bar</stp>
        <stp/>
        <stp>Open</stp>
        <stp>5</stp>
        <stp>-9</stp>
        <stp/>
        <stp/>
        <stp/>
        <stp/>
        <stp>D</stp>
        <tr r="BQ15" s="1"/>
        <tr r="BQ15" s="1"/>
      </tp>
      <tp>
        <v>274</v>
        <stp/>
        <stp>StudyData</stp>
        <stp>BAVolCr.AskVol^(CUS10)</stp>
        <stp>Bar</stp>
        <stp/>
        <stp>Open</stp>
        <stp>5</stp>
        <stp>0</stp>
        <stp/>
        <stp/>
        <stp/>
        <stp/>
        <stp>D</stp>
        <tr r="BT6" s="1"/>
      </tp>
      <tp>
        <v>69</v>
        <stp/>
        <stp>StudyData</stp>
        <stp>BAVolCr.AskVol^(CUS10)</stp>
        <stp>Bar</stp>
        <stp/>
        <stp>Open</stp>
        <stp>1</stp>
        <stp>0</stp>
        <stp/>
        <stp/>
        <stp/>
        <stp/>
        <stp>D</stp>
        <tr r="AS6" s="1"/>
      </tp>
      <tp>
        <v>273</v>
        <stp/>
        <stp>StudyData</stp>
        <stp>BAVolCr.BidVol^(CUS10)</stp>
        <stp>Bar</stp>
        <stp/>
        <stp>Open</stp>
        <stp>5</stp>
        <stp>0</stp>
        <stp/>
        <stp/>
        <stp/>
        <stp/>
        <stp>D</stp>
        <tr r="BS6" s="1"/>
      </tp>
      <tp>
        <v>97</v>
        <stp/>
        <stp>StudyData</stp>
        <stp>BAVolCr.BidVol^(CUS10)</stp>
        <stp>Bar</stp>
        <stp/>
        <stp>Open</stp>
        <stp>1</stp>
        <stp>0</stp>
        <stp/>
        <stp/>
        <stp/>
        <stp/>
        <stp>D</stp>
        <tr r="AR6" s="1"/>
      </tp>
      <tp>
        <v>99.5</v>
        <stp/>
        <stp>StudyData</stp>
        <stp>CUS10</stp>
        <stp>FG</stp>
        <stp/>
        <stp>Open</stp>
        <stp>1</stp>
        <stp>-55</stp>
        <stp/>
        <stp/>
        <stp/>
        <stp/>
        <stp>T</stp>
        <tr r="AL61" s="1"/>
        <tr r="CG61" s="1"/>
      </tp>
      <tp>
        <v>99.5</v>
        <stp/>
        <stp>StudyData</stp>
        <stp>CUS10</stp>
        <stp>FG</stp>
        <stp/>
        <stp>Open</stp>
        <stp>5</stp>
        <stp>-51</stp>
        <stp/>
        <stp/>
        <stp/>
        <stp/>
        <stp>T</stp>
        <tr r="BM57" s="1"/>
        <tr r="CL57" s="1"/>
      </tp>
      <tp>
        <v>99.5</v>
        <stp/>
        <stp>StudyData</stp>
        <stp>CUS10</stp>
        <stp>FG</stp>
        <stp/>
        <stp>Open</stp>
        <stp>1</stp>
        <stp>-45</stp>
        <stp/>
        <stp/>
        <stp/>
        <stp/>
        <stp>T</stp>
        <tr r="AL51" s="1"/>
        <tr r="CG51" s="1"/>
      </tp>
      <tp>
        <v>99.421875</v>
        <stp/>
        <stp>StudyData</stp>
        <stp>CUS10</stp>
        <stp>FG</stp>
        <stp/>
        <stp>Open</stp>
        <stp>5</stp>
        <stp>-41</stp>
        <stp/>
        <stp/>
        <stp/>
        <stp/>
        <stp>T</stp>
        <tr r="CL47" s="1"/>
        <tr r="BM47" s="1"/>
      </tp>
      <tp>
        <v>99.5625</v>
        <stp/>
        <stp>StudyData</stp>
        <stp>CUS10</stp>
        <stp>FG</stp>
        <stp/>
        <stp>Open</stp>
        <stp>1</stp>
        <stp>-15</stp>
        <stp/>
        <stp/>
        <stp/>
        <stp/>
        <stp>T</stp>
        <tr r="AL21" s="1"/>
        <tr r="CG21" s="1"/>
      </tp>
      <tp>
        <v>99.546875</v>
        <stp/>
        <stp>StudyData</stp>
        <stp>CUS10</stp>
        <stp>FG</stp>
        <stp/>
        <stp>Open</stp>
        <stp>5</stp>
        <stp>-11</stp>
        <stp/>
        <stp/>
        <stp/>
        <stp/>
        <stp>T</stp>
        <tr r="BM17" s="1"/>
        <tr r="CL17" s="1"/>
      </tp>
      <tp>
        <v>99.515625</v>
        <stp/>
        <stp>StudyData</stp>
        <stp>CUS10</stp>
        <stp>FG</stp>
        <stp/>
        <stp>Open</stp>
        <stp>1</stp>
        <stp>-35</stp>
        <stp/>
        <stp/>
        <stp/>
        <stp/>
        <stp>T</stp>
        <tr r="AL41" s="1"/>
        <tr r="CG41" s="1"/>
      </tp>
      <tp>
        <v>99.625</v>
        <stp/>
        <stp>StudyData</stp>
        <stp>CUS10</stp>
        <stp>FG</stp>
        <stp/>
        <stp>Open</stp>
        <stp>5</stp>
        <stp>-31</stp>
        <stp/>
        <stp/>
        <stp/>
        <stp/>
        <stp>T</stp>
        <tr r="BM37" s="1"/>
        <tr r="CL37" s="1"/>
      </tp>
      <tp>
        <v>99.546875</v>
        <stp/>
        <stp>StudyData</stp>
        <stp>CUS10</stp>
        <stp>FG</stp>
        <stp/>
        <stp>Open</stp>
        <stp>1</stp>
        <stp>-25</stp>
        <stp/>
        <stp/>
        <stp/>
        <stp/>
        <stp>T</stp>
        <tr r="AL31" s="1"/>
        <tr r="CG31" s="1"/>
      </tp>
      <tp>
        <v>99.546875</v>
        <stp/>
        <stp>StudyData</stp>
        <stp>CUS10</stp>
        <stp>FG</stp>
        <stp/>
        <stp>Open</stp>
        <stp>5</stp>
        <stp>-21</stp>
        <stp/>
        <stp/>
        <stp/>
        <stp/>
        <stp>T</stp>
        <tr r="BM27" s="1"/>
        <tr r="CL27" s="1"/>
      </tp>
      <tp>
        <v>99160</v>
        <stp/>
        <stp>StudyData</stp>
        <stp>CUS10</stp>
        <stp>FG</stp>
        <stp/>
        <stp>Open</stp>
        <stp>1</stp>
        <stp>-55</stp>
        <stp/>
        <stp/>
        <stp/>
        <stp/>
        <stp>D</stp>
        <tr r="AL61" s="1"/>
        <tr r="CG61" s="1"/>
      </tp>
      <tp>
        <v>99160</v>
        <stp/>
        <stp>StudyData</stp>
        <stp>CUS10</stp>
        <stp>FG</stp>
        <stp/>
        <stp>Open</stp>
        <stp>5</stp>
        <stp>-51</stp>
        <stp/>
        <stp/>
        <stp/>
        <stp/>
        <stp>D</stp>
        <tr r="BM57" s="1"/>
        <tr r="CL57" s="1"/>
      </tp>
      <tp>
        <v>99160</v>
        <stp/>
        <stp>StudyData</stp>
        <stp>CUS10</stp>
        <stp>FG</stp>
        <stp/>
        <stp>Open</stp>
        <stp>1</stp>
        <stp>-45</stp>
        <stp/>
        <stp/>
        <stp/>
        <stp/>
        <stp>D</stp>
        <tr r="AL51" s="1"/>
        <tr r="CG51" s="1"/>
      </tp>
      <tp>
        <v>99134</v>
        <stp/>
        <stp>StudyData</stp>
        <stp>CUS10</stp>
        <stp>FG</stp>
        <stp/>
        <stp>Open</stp>
        <stp>5</stp>
        <stp>-41</stp>
        <stp/>
        <stp/>
        <stp/>
        <stp/>
        <stp>D</stp>
        <tr r="CL47" s="1"/>
        <tr r="BM47" s="1"/>
      </tp>
      <tp>
        <v>99180</v>
        <stp/>
        <stp>StudyData</stp>
        <stp>CUS10</stp>
        <stp>FG</stp>
        <stp/>
        <stp>Open</stp>
        <stp>1</stp>
        <stp>-15</stp>
        <stp/>
        <stp/>
        <stp/>
        <stp/>
        <stp>D</stp>
        <tr r="AL21" s="1"/>
        <tr r="CG21" s="1"/>
      </tp>
      <tp>
        <v>99174</v>
        <stp/>
        <stp>StudyData</stp>
        <stp>CUS10</stp>
        <stp>FG</stp>
        <stp/>
        <stp>Open</stp>
        <stp>5</stp>
        <stp>-11</stp>
        <stp/>
        <stp/>
        <stp/>
        <stp/>
        <stp>D</stp>
        <tr r="BM17" s="1"/>
        <tr r="CL17" s="1"/>
      </tp>
      <tp>
        <v>99164</v>
        <stp/>
        <stp>StudyData</stp>
        <stp>CUS10</stp>
        <stp>FG</stp>
        <stp/>
        <stp>Open</stp>
        <stp>1</stp>
        <stp>-35</stp>
        <stp/>
        <stp/>
        <stp/>
        <stp/>
        <stp>D</stp>
        <tr r="AL41" s="1"/>
        <tr r="CG41" s="1"/>
      </tp>
      <tp>
        <v>99200</v>
        <stp/>
        <stp>StudyData</stp>
        <stp>CUS10</stp>
        <stp>FG</stp>
        <stp/>
        <stp>Open</stp>
        <stp>5</stp>
        <stp>-31</stp>
        <stp/>
        <stp/>
        <stp/>
        <stp/>
        <stp>D</stp>
        <tr r="BM37" s="1"/>
        <tr r="CL37" s="1"/>
      </tp>
      <tp>
        <v>99174</v>
        <stp/>
        <stp>StudyData</stp>
        <stp>CUS10</stp>
        <stp>FG</stp>
        <stp/>
        <stp>Open</stp>
        <stp>1</stp>
        <stp>-25</stp>
        <stp/>
        <stp/>
        <stp/>
        <stp/>
        <stp>D</stp>
        <tr r="AL31" s="1"/>
        <tr r="CG31" s="1"/>
      </tp>
      <tp>
        <v>99174</v>
        <stp/>
        <stp>StudyData</stp>
        <stp>CUS10</stp>
        <stp>FG</stp>
        <stp/>
        <stp>Open</stp>
        <stp>5</stp>
        <stp>-21</stp>
        <stp/>
        <stp/>
        <stp/>
        <stp/>
        <stp>D</stp>
        <tr r="BM27" s="1"/>
        <tr r="CL27" s="1"/>
      </tp>
      <tp>
        <v>99.46875</v>
        <stp/>
        <stp>StudyData</stp>
        <stp>CUS10</stp>
        <stp>FG</stp>
        <stp/>
        <stp>Open</stp>
        <stp>1</stp>
        <stp>-54</stp>
        <stp/>
        <stp/>
        <stp/>
        <stp/>
        <stp>T</stp>
        <tr r="AL60" s="1"/>
        <tr r="CG60" s="1"/>
      </tp>
      <tp>
        <v>99.46875</v>
        <stp/>
        <stp>StudyData</stp>
        <stp>CUS10</stp>
        <stp>FG</stp>
        <stp/>
        <stp>Open</stp>
        <stp>5</stp>
        <stp>-50</stp>
        <stp/>
        <stp/>
        <stp/>
        <stp/>
        <stp>T</stp>
        <tr r="CL56" s="1"/>
        <tr r="BM56" s="1"/>
      </tp>
      <tp>
        <v>99.484375</v>
        <stp/>
        <stp>StudyData</stp>
        <stp>CUS10</stp>
        <stp>FG</stp>
        <stp/>
        <stp>Open</stp>
        <stp>1</stp>
        <stp>-44</stp>
        <stp/>
        <stp/>
        <stp/>
        <stp/>
        <stp>T</stp>
        <tr r="AL50" s="1"/>
        <tr r="CG50" s="1"/>
      </tp>
      <tp>
        <v>99.453125</v>
        <stp/>
        <stp>StudyData</stp>
        <stp>CUS10</stp>
        <stp>FG</stp>
        <stp/>
        <stp>Open</stp>
        <stp>5</stp>
        <stp>-40</stp>
        <stp/>
        <stp/>
        <stp/>
        <stp/>
        <stp>T</stp>
        <tr r="CL46" s="1"/>
        <tr r="BM46" s="1"/>
      </tp>
      <tp>
        <v>99.5</v>
        <stp/>
        <stp>StudyData</stp>
        <stp>CUS10</stp>
        <stp>FG</stp>
        <stp/>
        <stp>Open</stp>
        <stp>5</stp>
        <stp>-60</stp>
        <stp/>
        <stp/>
        <stp/>
        <stp/>
        <stp>T</stp>
        <tr r="CL66" s="1"/>
        <tr r="BM66" s="1"/>
      </tp>
      <tp>
        <v>99.578125</v>
        <stp/>
        <stp>StudyData</stp>
        <stp>CUS10</stp>
        <stp>FG</stp>
        <stp/>
        <stp>Open</stp>
        <stp>1</stp>
        <stp>-14</stp>
        <stp/>
        <stp/>
        <stp/>
        <stp/>
        <stp>T</stp>
        <tr r="AL20" s="1"/>
        <tr r="CG20" s="1"/>
      </tp>
      <tp>
        <v>99.453125</v>
        <stp/>
        <stp>StudyData</stp>
        <stp>CUS10</stp>
        <stp>FG</stp>
        <stp/>
        <stp>Open</stp>
        <stp>5</stp>
        <stp>-10</stp>
        <stp/>
        <stp/>
        <stp/>
        <stp/>
        <stp>T</stp>
        <tr r="CL16" s="1"/>
        <tr r="BM16" s="1"/>
      </tp>
      <tp>
        <v>99.5</v>
        <stp/>
        <stp>StudyData</stp>
        <stp>CUS10</stp>
        <stp>FG</stp>
        <stp/>
        <stp>Open</stp>
        <stp>1</stp>
        <stp>-34</stp>
        <stp/>
        <stp/>
        <stp/>
        <stp/>
        <stp>T</stp>
        <tr r="AL40" s="1"/>
        <tr r="CG40" s="1"/>
      </tp>
      <tp>
        <v>99.59375</v>
        <stp/>
        <stp>StudyData</stp>
        <stp>CUS10</stp>
        <stp>FG</stp>
        <stp/>
        <stp>Open</stp>
        <stp>5</stp>
        <stp>-30</stp>
        <stp/>
        <stp/>
        <stp/>
        <stp/>
        <stp>T</stp>
        <tr r="BM36" s="1"/>
        <tr r="CL36" s="1"/>
      </tp>
      <tp>
        <v>99.546875</v>
        <stp/>
        <stp>StudyData</stp>
        <stp>CUS10</stp>
        <stp>FG</stp>
        <stp/>
        <stp>Open</stp>
        <stp>1</stp>
        <stp>-24</stp>
        <stp/>
        <stp/>
        <stp/>
        <stp/>
        <stp>T</stp>
        <tr r="AL30" s="1"/>
        <tr r="CG30" s="1"/>
      </tp>
      <tp>
        <v>99.53125</v>
        <stp/>
        <stp>StudyData</stp>
        <stp>CUS10</stp>
        <stp>FG</stp>
        <stp/>
        <stp>Open</stp>
        <stp>5</stp>
        <stp>-20</stp>
        <stp/>
        <stp/>
        <stp/>
        <stp/>
        <stp>T</stp>
        <tr r="CL26" s="1"/>
        <tr r="BM26" s="1"/>
      </tp>
      <tp>
        <v>99150</v>
        <stp/>
        <stp>StudyData</stp>
        <stp>CUS10</stp>
        <stp>FG</stp>
        <stp/>
        <stp>Open</stp>
        <stp>1</stp>
        <stp>-54</stp>
        <stp/>
        <stp/>
        <stp/>
        <stp/>
        <stp>D</stp>
        <tr r="AL60" s="1"/>
        <tr r="CG60" s="1"/>
      </tp>
      <tp>
        <v>99150</v>
        <stp/>
        <stp>StudyData</stp>
        <stp>CUS10</stp>
        <stp>FG</stp>
        <stp/>
        <stp>Open</stp>
        <stp>5</stp>
        <stp>-50</stp>
        <stp/>
        <stp/>
        <stp/>
        <stp/>
        <stp>D</stp>
        <tr r="CL56" s="1"/>
        <tr r="BM56" s="1"/>
      </tp>
      <tp>
        <v>99154</v>
        <stp/>
        <stp>StudyData</stp>
        <stp>CUS10</stp>
        <stp>FG</stp>
        <stp/>
        <stp>Open</stp>
        <stp>1</stp>
        <stp>-44</stp>
        <stp/>
        <stp/>
        <stp/>
        <stp/>
        <stp>D</stp>
        <tr r="AL50" s="1"/>
        <tr r="CG50" s="1"/>
      </tp>
      <tp>
        <v>99144</v>
        <stp/>
        <stp>StudyData</stp>
        <stp>CUS10</stp>
        <stp>FG</stp>
        <stp/>
        <stp>Open</stp>
        <stp>5</stp>
        <stp>-40</stp>
        <stp/>
        <stp/>
        <stp/>
        <stp/>
        <stp>D</stp>
        <tr r="CL46" s="1"/>
        <tr r="BM46" s="1"/>
      </tp>
      <tp>
        <v>99160</v>
        <stp/>
        <stp>StudyData</stp>
        <stp>CUS10</stp>
        <stp>FG</stp>
        <stp/>
        <stp>Open</stp>
        <stp>5</stp>
        <stp>-60</stp>
        <stp/>
        <stp/>
        <stp/>
        <stp/>
        <stp>D</stp>
        <tr r="CL66" s="1"/>
        <tr r="BM66" s="1"/>
      </tp>
      <tp>
        <v>99184</v>
        <stp/>
        <stp>StudyData</stp>
        <stp>CUS10</stp>
        <stp>FG</stp>
        <stp/>
        <stp>Open</stp>
        <stp>1</stp>
        <stp>-14</stp>
        <stp/>
        <stp/>
        <stp/>
        <stp/>
        <stp>D</stp>
        <tr r="AL20" s="1"/>
        <tr r="CG20" s="1"/>
      </tp>
      <tp>
        <v>99144</v>
        <stp/>
        <stp>StudyData</stp>
        <stp>CUS10</stp>
        <stp>FG</stp>
        <stp/>
        <stp>Open</stp>
        <stp>5</stp>
        <stp>-10</stp>
        <stp/>
        <stp/>
        <stp/>
        <stp/>
        <stp>D</stp>
        <tr r="CL16" s="1"/>
        <tr r="BM16" s="1"/>
      </tp>
      <tp>
        <v>99160</v>
        <stp/>
        <stp>StudyData</stp>
        <stp>CUS10</stp>
        <stp>FG</stp>
        <stp/>
        <stp>Open</stp>
        <stp>1</stp>
        <stp>-34</stp>
        <stp/>
        <stp/>
        <stp/>
        <stp/>
        <stp>D</stp>
        <tr r="AL40" s="1"/>
        <tr r="CG40" s="1"/>
      </tp>
      <tp>
        <v>99190</v>
        <stp/>
        <stp>StudyData</stp>
        <stp>CUS10</stp>
        <stp>FG</stp>
        <stp/>
        <stp>Open</stp>
        <stp>5</stp>
        <stp>-30</stp>
        <stp/>
        <stp/>
        <stp/>
        <stp/>
        <stp>D</stp>
        <tr r="BM36" s="1"/>
        <tr r="CL36" s="1"/>
      </tp>
      <tp>
        <v>99174</v>
        <stp/>
        <stp>StudyData</stp>
        <stp>CUS10</stp>
        <stp>FG</stp>
        <stp/>
        <stp>Open</stp>
        <stp>1</stp>
        <stp>-24</stp>
        <stp/>
        <stp/>
        <stp/>
        <stp/>
        <stp>D</stp>
        <tr r="AL30" s="1"/>
        <tr r="CG30" s="1"/>
      </tp>
      <tp>
        <v>99170</v>
        <stp/>
        <stp>StudyData</stp>
        <stp>CUS10</stp>
        <stp>FG</stp>
        <stp/>
        <stp>Open</stp>
        <stp>5</stp>
        <stp>-20</stp>
        <stp/>
        <stp/>
        <stp/>
        <stp/>
        <stp>D</stp>
        <tr r="CL26" s="1"/>
        <tr r="BM26" s="1"/>
      </tp>
      <tp>
        <v>99.5625</v>
        <stp/>
        <stp>StudyData</stp>
        <stp>CUS10</stp>
        <stp>FG</stp>
        <stp/>
        <stp>Open</stp>
        <stp>1</stp>
        <stp>-57</stp>
        <stp/>
        <stp/>
        <stp/>
        <stp/>
        <stp>T</stp>
        <tr r="AL63" s="1"/>
        <tr r="CG63" s="1"/>
      </tp>
      <tp>
        <v>99.453125</v>
        <stp/>
        <stp>StudyData</stp>
        <stp>CUS10</stp>
        <stp>FG</stp>
        <stp/>
        <stp>Open</stp>
        <stp>5</stp>
        <stp>-53</stp>
        <stp/>
        <stp/>
        <stp/>
        <stp/>
        <stp>T</stp>
        <tr r="CL59" s="1"/>
        <tr r="BM59" s="1"/>
      </tp>
      <tp>
        <v>99.5</v>
        <stp/>
        <stp>StudyData</stp>
        <stp>CUS10</stp>
        <stp>FG</stp>
        <stp/>
        <stp>Open</stp>
        <stp>1</stp>
        <stp>-47</stp>
        <stp/>
        <stp/>
        <stp/>
        <stp/>
        <stp>T</stp>
        <tr r="AL53" s="1"/>
        <tr r="CG53" s="1"/>
      </tp>
      <tp>
        <v>99.421875</v>
        <stp/>
        <stp>StudyData</stp>
        <stp>CUS10</stp>
        <stp>FG</stp>
        <stp/>
        <stp>Open</stp>
        <stp>5</stp>
        <stp>-43</stp>
        <stp/>
        <stp/>
        <stp/>
        <stp/>
        <stp>T</stp>
        <tr r="CL49" s="1"/>
        <tr r="BM49" s="1"/>
      </tp>
      <tp>
        <v>99.5625</v>
        <stp/>
        <stp>StudyData</stp>
        <stp>CUS10</stp>
        <stp>FG</stp>
        <stp/>
        <stp>Open</stp>
        <stp>1</stp>
        <stp>-17</stp>
        <stp/>
        <stp/>
        <stp/>
        <stp/>
        <stp>T</stp>
        <tr r="AL23" s="1"/>
        <tr r="CG23" s="1"/>
      </tp>
      <tp>
        <v>99.65625</v>
        <stp/>
        <stp>StudyData</stp>
        <stp>CUS10</stp>
        <stp>FG</stp>
        <stp/>
        <stp>Open</stp>
        <stp>5</stp>
        <stp>-13</stp>
        <stp/>
        <stp/>
        <stp/>
        <stp/>
        <stp>T</stp>
        <tr r="CL19" s="1"/>
        <tr r="BM19" s="1"/>
      </tp>
      <tp>
        <v>99.5</v>
        <stp/>
        <stp>StudyData</stp>
        <stp>CUS10</stp>
        <stp>FG</stp>
        <stp/>
        <stp>Open</stp>
        <stp>1</stp>
        <stp>-37</stp>
        <stp/>
        <stp/>
        <stp/>
        <stp/>
        <stp>T</stp>
        <tr r="AL43" s="1"/>
        <tr r="CG43" s="1"/>
      </tp>
      <tp>
        <v>99.515625</v>
        <stp/>
        <stp>StudyData</stp>
        <stp>CUS10</stp>
        <stp>FG</stp>
        <stp/>
        <stp>Open</stp>
        <stp>5</stp>
        <stp>-33</stp>
        <stp/>
        <stp/>
        <stp/>
        <stp/>
        <stp>T</stp>
        <tr r="CL39" s="1"/>
        <tr r="BM39" s="1"/>
      </tp>
      <tp>
        <v>99.5625</v>
        <stp/>
        <stp>StudyData</stp>
        <stp>CUS10</stp>
        <stp>FG</stp>
        <stp/>
        <stp>Open</stp>
        <stp>1</stp>
        <stp>-27</stp>
        <stp/>
        <stp/>
        <stp/>
        <stp/>
        <stp>T</stp>
        <tr r="AL33" s="1"/>
        <tr r="CG33" s="1"/>
      </tp>
      <tp>
        <v>99.578125</v>
        <stp/>
        <stp>StudyData</stp>
        <stp>CUS10</stp>
        <stp>FG</stp>
        <stp/>
        <stp>Open</stp>
        <stp>5</stp>
        <stp>-23</stp>
        <stp/>
        <stp/>
        <stp/>
        <stp/>
        <stp>T</stp>
        <tr r="BM29" s="1"/>
        <tr r="CL29" s="1"/>
      </tp>
      <tp>
        <v>99180</v>
        <stp/>
        <stp>StudyData</stp>
        <stp>CUS10</stp>
        <stp>FG</stp>
        <stp/>
        <stp>Open</stp>
        <stp>1</stp>
        <stp>-57</stp>
        <stp/>
        <stp/>
        <stp/>
        <stp/>
        <stp>D</stp>
        <tr r="AL63" s="1"/>
        <tr r="CG63" s="1"/>
      </tp>
      <tp>
        <v>99144</v>
        <stp/>
        <stp>StudyData</stp>
        <stp>CUS10</stp>
        <stp>FG</stp>
        <stp/>
        <stp>Open</stp>
        <stp>5</stp>
        <stp>-53</stp>
        <stp/>
        <stp/>
        <stp/>
        <stp/>
        <stp>D</stp>
        <tr r="CL59" s="1"/>
        <tr r="BM59" s="1"/>
      </tp>
      <tp>
        <v>99160</v>
        <stp/>
        <stp>StudyData</stp>
        <stp>CUS10</stp>
        <stp>FG</stp>
        <stp/>
        <stp>Open</stp>
        <stp>1</stp>
        <stp>-47</stp>
        <stp/>
        <stp/>
        <stp/>
        <stp/>
        <stp>D</stp>
        <tr r="AL53" s="1"/>
        <tr r="CG53" s="1"/>
      </tp>
      <tp>
        <v>99134</v>
        <stp/>
        <stp>StudyData</stp>
        <stp>CUS10</stp>
        <stp>FG</stp>
        <stp/>
        <stp>Open</stp>
        <stp>5</stp>
        <stp>-43</stp>
        <stp/>
        <stp/>
        <stp/>
        <stp/>
        <stp>D</stp>
        <tr r="CL49" s="1"/>
        <tr r="BM49" s="1"/>
      </tp>
      <tp>
        <v>99180</v>
        <stp/>
        <stp>StudyData</stp>
        <stp>CUS10</stp>
        <stp>FG</stp>
        <stp/>
        <stp>Open</stp>
        <stp>1</stp>
        <stp>-17</stp>
        <stp/>
        <stp/>
        <stp/>
        <stp/>
        <stp>D</stp>
        <tr r="AL23" s="1"/>
        <tr r="CG23" s="1"/>
      </tp>
      <tp>
        <v>99210</v>
        <stp/>
        <stp>StudyData</stp>
        <stp>CUS10</stp>
        <stp>FG</stp>
        <stp/>
        <stp>Open</stp>
        <stp>5</stp>
        <stp>-13</stp>
        <stp/>
        <stp/>
        <stp/>
        <stp/>
        <stp>D</stp>
        <tr r="CL19" s="1"/>
        <tr r="BM19" s="1"/>
      </tp>
      <tp>
        <v>99160</v>
        <stp/>
        <stp>StudyData</stp>
        <stp>CUS10</stp>
        <stp>FG</stp>
        <stp/>
        <stp>Open</stp>
        <stp>1</stp>
        <stp>-37</stp>
        <stp/>
        <stp/>
        <stp/>
        <stp/>
        <stp>D</stp>
        <tr r="AL43" s="1"/>
        <tr r="CG43" s="1"/>
      </tp>
      <tp>
        <v>99164</v>
        <stp/>
        <stp>StudyData</stp>
        <stp>CUS10</stp>
        <stp>FG</stp>
        <stp/>
        <stp>Open</stp>
        <stp>5</stp>
        <stp>-33</stp>
        <stp/>
        <stp/>
        <stp/>
        <stp/>
        <stp>D</stp>
        <tr r="CL39" s="1"/>
        <tr r="BM39" s="1"/>
      </tp>
      <tp>
        <v>99180</v>
        <stp/>
        <stp>StudyData</stp>
        <stp>CUS10</stp>
        <stp>FG</stp>
        <stp/>
        <stp>Open</stp>
        <stp>1</stp>
        <stp>-27</stp>
        <stp/>
        <stp/>
        <stp/>
        <stp/>
        <stp>D</stp>
        <tr r="AL33" s="1"/>
        <tr r="CG33" s="1"/>
      </tp>
      <tp>
        <v>99184</v>
        <stp/>
        <stp>StudyData</stp>
        <stp>CUS10</stp>
        <stp>FG</stp>
        <stp/>
        <stp>Open</stp>
        <stp>5</stp>
        <stp>-23</stp>
        <stp/>
        <stp/>
        <stp/>
        <stp/>
        <stp>D</stp>
        <tr r="BM29" s="1"/>
        <tr r="CL29" s="1"/>
      </tp>
      <tp>
        <v>99.546875</v>
        <stp/>
        <stp>StudyData</stp>
        <stp>CUS10</stp>
        <stp>FG</stp>
        <stp/>
        <stp>Open</stp>
        <stp>1</stp>
        <stp>-56</stp>
        <stp/>
        <stp/>
        <stp/>
        <stp/>
        <stp>T</stp>
        <tr r="AL62" s="1"/>
        <tr r="CG62" s="1"/>
      </tp>
      <tp>
        <v>99.46875</v>
        <stp/>
        <stp>StudyData</stp>
        <stp>CUS10</stp>
        <stp>FG</stp>
        <stp/>
        <stp>Open</stp>
        <stp>5</stp>
        <stp>-52</stp>
        <stp/>
        <stp/>
        <stp/>
        <stp/>
        <stp>T</stp>
        <tr r="CL58" s="1"/>
        <tr r="BM58" s="1"/>
      </tp>
      <tp>
        <v>99.484375</v>
        <stp/>
        <stp>StudyData</stp>
        <stp>CUS10</stp>
        <stp>FG</stp>
        <stp/>
        <stp>Open</stp>
        <stp>1</stp>
        <stp>-46</stp>
        <stp/>
        <stp/>
        <stp/>
        <stp/>
        <stp>T</stp>
        <tr r="AL52" s="1"/>
        <tr r="CG52" s="1"/>
      </tp>
      <tp>
        <v>99.421875</v>
        <stp/>
        <stp>StudyData</stp>
        <stp>CUS10</stp>
        <stp>FG</stp>
        <stp/>
        <stp>Open</stp>
        <stp>5</stp>
        <stp>-42</stp>
        <stp/>
        <stp/>
        <stp/>
        <stp/>
        <stp>T</stp>
        <tr r="CL48" s="1"/>
        <tr r="BM48" s="1"/>
      </tp>
      <tp>
        <v>99.578125</v>
        <stp/>
        <stp>StudyData</stp>
        <stp>CUS10</stp>
        <stp>FG</stp>
        <stp/>
        <stp>Open</stp>
        <stp>1</stp>
        <stp>-16</stp>
        <stp/>
        <stp/>
        <stp/>
        <stp/>
        <stp>T</stp>
        <tr r="AL22" s="1"/>
        <tr r="CG22" s="1"/>
      </tp>
      <tp>
        <v>99.59375</v>
        <stp/>
        <stp>StudyData</stp>
        <stp>CUS10</stp>
        <stp>FG</stp>
        <stp/>
        <stp>Open</stp>
        <stp>5</stp>
        <stp>-12</stp>
        <stp/>
        <stp/>
        <stp/>
        <stp/>
        <stp>T</stp>
        <tr r="BM18" s="1"/>
        <tr r="CL18" s="1"/>
      </tp>
      <tp>
        <v>99.515625</v>
        <stp/>
        <stp>StudyData</stp>
        <stp>CUS10</stp>
        <stp>FG</stp>
        <stp/>
        <stp>Open</stp>
        <stp>1</stp>
        <stp>-36</stp>
        <stp/>
        <stp/>
        <stp/>
        <stp/>
        <stp>T</stp>
        <tr r="AL42" s="1"/>
        <tr r="CG42" s="1"/>
      </tp>
      <tp>
        <v>99.5</v>
        <stp/>
        <stp>StudyData</stp>
        <stp>CUS10</stp>
        <stp>FG</stp>
        <stp/>
        <stp>Open</stp>
        <stp>5</stp>
        <stp>-32</stp>
        <stp/>
        <stp/>
        <stp/>
        <stp/>
        <stp>T</stp>
        <tr r="CL38" s="1"/>
        <tr r="BM38" s="1"/>
      </tp>
      <tp>
        <v>99.578125</v>
        <stp/>
        <stp>StudyData</stp>
        <stp>CUS10</stp>
        <stp>FG</stp>
        <stp/>
        <stp>Open</stp>
        <stp>1</stp>
        <stp>-26</stp>
        <stp/>
        <stp/>
        <stp/>
        <stp/>
        <stp>T</stp>
        <tr r="AL32" s="1"/>
        <tr r="CG32" s="1"/>
      </tp>
      <tp>
        <v>99.625</v>
        <stp/>
        <stp>StudyData</stp>
        <stp>CUS10</stp>
        <stp>FG</stp>
        <stp/>
        <stp>Open</stp>
        <stp>5</stp>
        <stp>-22</stp>
        <stp/>
        <stp/>
        <stp/>
        <stp/>
        <stp>T</stp>
        <tr r="CL28" s="1"/>
        <tr r="BM28" s="1"/>
      </tp>
      <tp>
        <v>99174</v>
        <stp/>
        <stp>StudyData</stp>
        <stp>CUS10</stp>
        <stp>FG</stp>
        <stp/>
        <stp>Open</stp>
        <stp>1</stp>
        <stp>-56</stp>
        <stp/>
        <stp/>
        <stp/>
        <stp/>
        <stp>D</stp>
        <tr r="AL62" s="1"/>
        <tr r="CG62" s="1"/>
      </tp>
      <tp>
        <v>99150</v>
        <stp/>
        <stp>StudyData</stp>
        <stp>CUS10</stp>
        <stp>FG</stp>
        <stp/>
        <stp>Open</stp>
        <stp>5</stp>
        <stp>-52</stp>
        <stp/>
        <stp/>
        <stp/>
        <stp/>
        <stp>D</stp>
        <tr r="CL58" s="1"/>
        <tr r="BM58" s="1"/>
      </tp>
      <tp>
        <v>99154</v>
        <stp/>
        <stp>StudyData</stp>
        <stp>CUS10</stp>
        <stp>FG</stp>
        <stp/>
        <stp>Open</stp>
        <stp>1</stp>
        <stp>-46</stp>
        <stp/>
        <stp/>
        <stp/>
        <stp/>
        <stp>D</stp>
        <tr r="AL52" s="1"/>
        <tr r="CG52" s="1"/>
      </tp>
      <tp>
        <v>99134</v>
        <stp/>
        <stp>StudyData</stp>
        <stp>CUS10</stp>
        <stp>FG</stp>
        <stp/>
        <stp>Open</stp>
        <stp>5</stp>
        <stp>-42</stp>
        <stp/>
        <stp/>
        <stp/>
        <stp/>
        <stp>D</stp>
        <tr r="CL48" s="1"/>
        <tr r="BM48" s="1"/>
      </tp>
      <tp>
        <v>99184</v>
        <stp/>
        <stp>StudyData</stp>
        <stp>CUS10</stp>
        <stp>FG</stp>
        <stp/>
        <stp>Open</stp>
        <stp>1</stp>
        <stp>-16</stp>
        <stp/>
        <stp/>
        <stp/>
        <stp/>
        <stp>D</stp>
        <tr r="AL22" s="1"/>
        <tr r="CG22" s="1"/>
      </tp>
      <tp>
        <v>99190</v>
        <stp/>
        <stp>StudyData</stp>
        <stp>CUS10</stp>
        <stp>FG</stp>
        <stp/>
        <stp>Open</stp>
        <stp>5</stp>
        <stp>-12</stp>
        <stp/>
        <stp/>
        <stp/>
        <stp/>
        <stp>D</stp>
        <tr r="BM18" s="1"/>
        <tr r="CL18" s="1"/>
      </tp>
      <tp>
        <v>99164</v>
        <stp/>
        <stp>StudyData</stp>
        <stp>CUS10</stp>
        <stp>FG</stp>
        <stp/>
        <stp>Open</stp>
        <stp>1</stp>
        <stp>-36</stp>
        <stp/>
        <stp/>
        <stp/>
        <stp/>
        <stp>D</stp>
        <tr r="AL42" s="1"/>
        <tr r="CG42" s="1"/>
      </tp>
      <tp>
        <v>99160</v>
        <stp/>
        <stp>StudyData</stp>
        <stp>CUS10</stp>
        <stp>FG</stp>
        <stp/>
        <stp>Open</stp>
        <stp>5</stp>
        <stp>-32</stp>
        <stp/>
        <stp/>
        <stp/>
        <stp/>
        <stp>D</stp>
        <tr r="CL38" s="1"/>
        <tr r="BM38" s="1"/>
      </tp>
      <tp>
        <v>99184</v>
        <stp/>
        <stp>StudyData</stp>
        <stp>CUS10</stp>
        <stp>FG</stp>
        <stp/>
        <stp>Open</stp>
        <stp>1</stp>
        <stp>-26</stp>
        <stp/>
        <stp/>
        <stp/>
        <stp/>
        <stp>D</stp>
        <tr r="AL32" s="1"/>
        <tr r="CG32" s="1"/>
      </tp>
      <tp>
        <v>99200</v>
        <stp/>
        <stp>StudyData</stp>
        <stp>CUS10</stp>
        <stp>FG</stp>
        <stp/>
        <stp>Open</stp>
        <stp>5</stp>
        <stp>-22</stp>
        <stp/>
        <stp/>
        <stp/>
        <stp/>
        <stp>D</stp>
        <tr r="CL28" s="1"/>
        <tr r="BM28" s="1"/>
      </tp>
      <tp>
        <v>99.625</v>
        <stp/>
        <stp>StudyData</stp>
        <stp>CUS10</stp>
        <stp>FG</stp>
        <stp/>
        <stp>Open</stp>
        <stp>1</stp>
        <stp>-59</stp>
        <stp/>
        <stp/>
        <stp/>
        <stp/>
        <stp>T</stp>
        <tr r="AL65" s="1"/>
        <tr r="CG65" s="1"/>
      </tp>
      <tp>
        <v>99.46875</v>
        <stp/>
        <stp>StudyData</stp>
        <stp>CUS10</stp>
        <stp>FG</stp>
        <stp/>
        <stp>Open</stp>
        <stp>1</stp>
        <stp>-49</stp>
        <stp/>
        <stp/>
        <stp/>
        <stp/>
        <stp>T</stp>
        <tr r="AL55" s="1"/>
        <tr r="CG55" s="1"/>
      </tp>
      <tp>
        <v>99.578125</v>
        <stp/>
        <stp>StudyData</stp>
        <stp>CUS10</stp>
        <stp>FG</stp>
        <stp/>
        <stp>Open</stp>
        <stp>1</stp>
        <stp>-19</stp>
        <stp/>
        <stp/>
        <stp/>
        <stp/>
        <stp>T</stp>
        <tr r="AL25" s="1"/>
        <tr r="CG25" s="1"/>
      </tp>
      <tp>
        <v>99.515625</v>
        <stp/>
        <stp>StudyData</stp>
        <stp>CUS10</stp>
        <stp>FG</stp>
        <stp/>
        <stp>Open</stp>
        <stp>1</stp>
        <stp>-39</stp>
        <stp/>
        <stp/>
        <stp/>
        <stp/>
        <stp>T</stp>
        <tr r="AL45" s="1"/>
        <tr r="CG45" s="1"/>
      </tp>
      <tp>
        <v>99.5625</v>
        <stp/>
        <stp>StudyData</stp>
        <stp>CUS10</stp>
        <stp>FG</stp>
        <stp/>
        <stp>Open</stp>
        <stp>1</stp>
        <stp>-29</stp>
        <stp/>
        <stp/>
        <stp/>
        <stp/>
        <stp>T</stp>
        <tr r="AL35" s="1"/>
        <tr r="CG35" s="1"/>
      </tp>
      <tp>
        <v>99200</v>
        <stp/>
        <stp>StudyData</stp>
        <stp>CUS10</stp>
        <stp>FG</stp>
        <stp/>
        <stp>Open</stp>
        <stp>1</stp>
        <stp>-59</stp>
        <stp/>
        <stp/>
        <stp/>
        <stp/>
        <stp>D</stp>
        <tr r="AL65" s="1"/>
        <tr r="CG65" s="1"/>
      </tp>
      <tp>
        <v>99150</v>
        <stp/>
        <stp>StudyData</stp>
        <stp>CUS10</stp>
        <stp>FG</stp>
        <stp/>
        <stp>Open</stp>
        <stp>1</stp>
        <stp>-49</stp>
        <stp/>
        <stp/>
        <stp/>
        <stp/>
        <stp>D</stp>
        <tr r="AL55" s="1"/>
        <tr r="CG55" s="1"/>
      </tp>
      <tp>
        <v>99184</v>
        <stp/>
        <stp>StudyData</stp>
        <stp>CUS10</stp>
        <stp>FG</stp>
        <stp/>
        <stp>Open</stp>
        <stp>1</stp>
        <stp>-19</stp>
        <stp/>
        <stp/>
        <stp/>
        <stp/>
        <stp>D</stp>
        <tr r="AL25" s="1"/>
        <tr r="CG25" s="1"/>
      </tp>
      <tp>
        <v>99164</v>
        <stp/>
        <stp>StudyData</stp>
        <stp>CUS10</stp>
        <stp>FG</stp>
        <stp/>
        <stp>Open</stp>
        <stp>1</stp>
        <stp>-39</stp>
        <stp/>
        <stp/>
        <stp/>
        <stp/>
        <stp>D</stp>
        <tr r="AL45" s="1"/>
        <tr r="CG45" s="1"/>
      </tp>
      <tp>
        <v>99180</v>
        <stp/>
        <stp>StudyData</stp>
        <stp>CUS10</stp>
        <stp>FG</stp>
        <stp/>
        <stp>Open</stp>
        <stp>1</stp>
        <stp>-29</stp>
        <stp/>
        <stp/>
        <stp/>
        <stp/>
        <stp>D</stp>
        <tr r="AL35" s="1"/>
        <tr r="CG35" s="1"/>
      </tp>
      <tp>
        <v>0</v>
        <stp/>
        <stp>StudyData</stp>
        <stp>AlgOrdAskVol(CUS10)</stp>
        <stp>Bar</stp>
        <stp/>
        <stp>Open</stp>
        <stp>1</stp>
        <stp>-2</stp>
        <stp/>
        <stp/>
        <stp/>
        <stp/>
        <stp>D</stp>
        <tr r="AQ8" s="1"/>
        <tr r="AQ8" s="1"/>
      </tp>
      <tp>
        <v>0</v>
        <stp/>
        <stp>StudyData</stp>
        <stp>AlgOrdBidVol(CUS10)</stp>
        <stp>Bar</stp>
        <stp/>
        <stp>Open</stp>
        <stp>1</stp>
        <stp>-2</stp>
        <stp/>
        <stp/>
        <stp/>
        <stp/>
        <stp>D</stp>
        <tr r="AP8" s="1"/>
        <tr r="AP8" s="1"/>
      </tp>
      <tp>
        <v>24</v>
        <stp/>
        <stp>StudyData</stp>
        <stp>AlgOrdAskVol(CUS10)</stp>
        <stp>Bar</stp>
        <stp/>
        <stp>Open</stp>
        <stp>5</stp>
        <stp>-2</stp>
        <stp/>
        <stp/>
        <stp/>
        <stp/>
        <stp>D</stp>
        <tr r="BR8" s="1"/>
        <tr r="BR8" s="1"/>
      </tp>
      <tp>
        <v>14</v>
        <stp/>
        <stp>StudyData</stp>
        <stp>AlgOrdBidVol(CUS10)</stp>
        <stp>Bar</stp>
        <stp/>
        <stp>Open</stp>
        <stp>5</stp>
        <stp>-2</stp>
        <stp/>
        <stp/>
        <stp/>
        <stp/>
        <stp>D</stp>
        <tr r="BQ8" s="1"/>
        <tr r="BQ8" s="1"/>
      </tp>
      <tp>
        <v>99.625</v>
        <stp/>
        <stp>DOMData</stp>
        <stp>CUS10</stp>
        <stp>Price</stp>
        <stp>-3</stp>
        <stp>T</stp>
        <tr r="L5" s="1"/>
      </tp>
      <tp>
        <v>99.640625</v>
        <stp/>
        <stp>StudyData</stp>
        <stp>CUS10</stp>
        <stp>FG</stp>
        <stp/>
        <stp>Open</stp>
        <stp>1</stp>
        <stp>-58</stp>
        <stp/>
        <stp/>
        <stp/>
        <stp/>
        <stp>T</stp>
        <tr r="AL64" s="1"/>
        <tr r="CG64" s="1"/>
      </tp>
      <tp>
        <v>99.484375</v>
        <stp/>
        <stp>StudyData</stp>
        <stp>CUS10</stp>
        <stp>FG</stp>
        <stp/>
        <stp>Open</stp>
        <stp>1</stp>
        <stp>-48</stp>
        <stp/>
        <stp/>
        <stp/>
        <stp/>
        <stp>T</stp>
        <tr r="AL54" s="1"/>
        <tr r="CG54" s="1"/>
      </tp>
      <tp>
        <v>99.59375</v>
        <stp/>
        <stp>StudyData</stp>
        <stp>CUS10</stp>
        <stp>FG</stp>
        <stp/>
        <stp>Open</stp>
        <stp>1</stp>
        <stp>-18</stp>
        <stp/>
        <stp/>
        <stp/>
        <stp/>
        <stp>T</stp>
        <tr r="AL24" s="1"/>
        <tr r="CG24" s="1"/>
      </tp>
      <tp>
        <v>99.515625</v>
        <stp/>
        <stp>StudyData</stp>
        <stp>CUS10</stp>
        <stp>FG</stp>
        <stp/>
        <stp>Open</stp>
        <stp>1</stp>
        <stp>-38</stp>
        <stp/>
        <stp/>
        <stp/>
        <stp/>
        <stp>T</stp>
        <tr r="AL44" s="1"/>
        <tr r="CG44" s="1"/>
      </tp>
      <tp>
        <v>99.546875</v>
        <stp/>
        <stp>StudyData</stp>
        <stp>CUS10</stp>
        <stp>FG</stp>
        <stp/>
        <stp>Open</stp>
        <stp>1</stp>
        <stp>-28</stp>
        <stp/>
        <stp/>
        <stp/>
        <stp/>
        <stp>T</stp>
        <tr r="AL34" s="1"/>
        <tr r="CG34" s="1"/>
      </tp>
      <tp>
        <v>99204</v>
        <stp/>
        <stp>StudyData</stp>
        <stp>CUS10</stp>
        <stp>FG</stp>
        <stp/>
        <stp>Open</stp>
        <stp>1</stp>
        <stp>-58</stp>
        <stp/>
        <stp/>
        <stp/>
        <stp/>
        <stp>D</stp>
        <tr r="AL64" s="1"/>
        <tr r="CG64" s="1"/>
      </tp>
      <tp>
        <v>99154</v>
        <stp/>
        <stp>StudyData</stp>
        <stp>CUS10</stp>
        <stp>FG</stp>
        <stp/>
        <stp>Open</stp>
        <stp>1</stp>
        <stp>-48</stp>
        <stp/>
        <stp/>
        <stp/>
        <stp/>
        <stp>D</stp>
        <tr r="AL54" s="1"/>
        <tr r="CG54" s="1"/>
      </tp>
      <tp>
        <v>99190</v>
        <stp/>
        <stp>StudyData</stp>
        <stp>CUS10</stp>
        <stp>FG</stp>
        <stp/>
        <stp>Open</stp>
        <stp>1</stp>
        <stp>-18</stp>
        <stp/>
        <stp/>
        <stp/>
        <stp/>
        <stp>D</stp>
        <tr r="AL24" s="1"/>
        <tr r="CG24" s="1"/>
      </tp>
      <tp>
        <v>99164</v>
        <stp/>
        <stp>StudyData</stp>
        <stp>CUS10</stp>
        <stp>FG</stp>
        <stp/>
        <stp>Open</stp>
        <stp>1</stp>
        <stp>-38</stp>
        <stp/>
        <stp/>
        <stp/>
        <stp/>
        <stp>D</stp>
        <tr r="AL44" s="1"/>
        <tr r="CG44" s="1"/>
      </tp>
      <tp>
        <v>99174</v>
        <stp/>
        <stp>StudyData</stp>
        <stp>CUS10</stp>
        <stp>FG</stp>
        <stp/>
        <stp>Open</stp>
        <stp>1</stp>
        <stp>-28</stp>
        <stp/>
        <stp/>
        <stp/>
        <stp/>
        <stp>D</stp>
        <tr r="AL34" s="1"/>
        <tr r="CG34" s="1"/>
      </tp>
      <tp t="s">
        <v/>
        <stp/>
        <stp>StudyData</stp>
        <stp>AlgOrdAskVol(CUS10)</stp>
        <stp>Bar</stp>
        <stp/>
        <stp>Open</stp>
        <stp>1</stp>
        <stp>-3</stp>
        <stp/>
        <stp/>
        <stp/>
        <stp/>
        <stp>D</stp>
        <tr r="AQ9" s="1"/>
      </tp>
      <tp t="s">
        <v/>
        <stp/>
        <stp>StudyData</stp>
        <stp>AlgOrdBidVol(CUS10)</stp>
        <stp>Bar</stp>
        <stp/>
        <stp>Open</stp>
        <stp>1</stp>
        <stp>-3</stp>
        <stp/>
        <stp/>
        <stp/>
        <stp/>
        <stp>D</stp>
        <tr r="AP9" s="1"/>
      </tp>
      <tp>
        <v>1</v>
        <stp/>
        <stp>StudyData</stp>
        <stp>AlgOrdAskVol(CUS10)</stp>
        <stp>Bar</stp>
        <stp/>
        <stp>Open</stp>
        <stp>5</stp>
        <stp>-3</stp>
        <stp/>
        <stp/>
        <stp/>
        <stp/>
        <stp>D</stp>
        <tr r="BR9" s="1"/>
        <tr r="BR9" s="1"/>
      </tp>
      <tp>
        <v>0</v>
        <stp/>
        <stp>StudyData</stp>
        <stp>AlgOrdBidVol(CUS10)</stp>
        <stp>Bar</stp>
        <stp/>
        <stp>Open</stp>
        <stp>5</stp>
        <stp>-3</stp>
        <stp/>
        <stp/>
        <stp/>
        <stp/>
        <stp>D</stp>
        <tr r="BQ9" s="1"/>
        <tr r="BQ9" s="1"/>
      </tp>
      <tp>
        <v>99.640625</v>
        <stp/>
        <stp>DOMData</stp>
        <stp>CUS10</stp>
        <stp>Price</stp>
        <stp>-2</stp>
        <stp>T</stp>
        <tr r="N5" s="1"/>
      </tp>
      <tp>
        <v>99.65625</v>
        <stp/>
        <stp>DOMData</stp>
        <stp>CUS10</stp>
        <stp>Price</stp>
        <stp>-1</stp>
        <stp>T</stp>
        <tr r="P5" s="1"/>
      </tp>
      <tp>
        <v>0</v>
        <stp/>
        <stp>StudyData</stp>
        <stp>AlgOrdAskVol(CUS10)</stp>
        <stp>Bar</stp>
        <stp/>
        <stp>Open</stp>
        <stp>1</stp>
        <stp>-1</stp>
        <stp/>
        <stp/>
        <stp/>
        <stp/>
        <stp>D</stp>
        <tr r="AQ7" s="1"/>
        <tr r="AQ7" s="1"/>
      </tp>
      <tp>
        <v>0</v>
        <stp/>
        <stp>StudyData</stp>
        <stp>AlgOrdBidVol(CUS10)</stp>
        <stp>Bar</stp>
        <stp/>
        <stp>Open</stp>
        <stp>1</stp>
        <stp>-1</stp>
        <stp/>
        <stp/>
        <stp/>
        <stp/>
        <stp>D</stp>
        <tr r="AP7" s="1"/>
        <tr r="AP7" s="1"/>
      </tp>
      <tp>
        <v>55</v>
        <stp/>
        <stp>StudyData</stp>
        <stp>AlgOrdAskVol(CUS10)</stp>
        <stp>Bar</stp>
        <stp/>
        <stp>Open</stp>
        <stp>5</stp>
        <stp>-1</stp>
        <stp/>
        <stp/>
        <stp/>
        <stp/>
        <stp>D</stp>
        <tr r="BR7" s="1"/>
        <tr r="BR7" s="1"/>
      </tp>
      <tp>
        <v>8</v>
        <stp/>
        <stp>StudyData</stp>
        <stp>AlgOrdBidVol(CUS10)</stp>
        <stp>Bar</stp>
        <stp/>
        <stp>Open</stp>
        <stp>5</stp>
        <stp>-1</stp>
        <stp/>
        <stp/>
        <stp/>
        <stp/>
        <stp>D</stp>
        <tr r="BQ7" s="1"/>
        <tr r="BQ7" s="1"/>
      </tp>
      <tp>
        <v>99.453125</v>
        <stp/>
        <stp>StudyData</stp>
        <stp>CUS10</stp>
        <stp>FG</stp>
        <stp/>
        <stp>Open</stp>
        <stp>5</stp>
        <stp>-59</stp>
        <stp/>
        <stp/>
        <stp/>
        <stp/>
        <stp>T</stp>
        <tr r="CL65" s="1"/>
        <tr r="BM65" s="1"/>
      </tp>
      <tp>
        <v>99.46875</v>
        <stp/>
        <stp>StudyData</stp>
        <stp>CUS10</stp>
        <stp>FG</stp>
        <stp/>
        <stp>Open</stp>
        <stp>5</stp>
        <stp>-49</stp>
        <stp/>
        <stp/>
        <stp/>
        <stp/>
        <stp>T</stp>
        <tr r="BM55" s="1"/>
        <tr r="CL55" s="1"/>
      </tp>
      <tp>
        <v>99.609375</v>
        <stp/>
        <stp>StudyData</stp>
        <stp>CUS10</stp>
        <stp>FG</stp>
        <stp/>
        <stp>Open</stp>
        <stp>5</stp>
        <stp>-19</stp>
        <stp/>
        <stp/>
        <stp/>
        <stp/>
        <stp>T</stp>
        <tr r="CL25" s="1"/>
        <tr r="BM25" s="1"/>
      </tp>
      <tp>
        <v>99.53125</v>
        <stp/>
        <stp>StudyData</stp>
        <stp>CUS10</stp>
        <stp>FG</stp>
        <stp/>
        <stp>Open</stp>
        <stp>5</stp>
        <stp>-39</stp>
        <stp/>
        <stp/>
        <stp/>
        <stp/>
        <stp>T</stp>
        <tr r="CL45" s="1"/>
        <tr r="BM45" s="1"/>
      </tp>
      <tp>
        <v>99.5</v>
        <stp/>
        <stp>StudyData</stp>
        <stp>CUS10</stp>
        <stp>FG</stp>
        <stp/>
        <stp>Open</stp>
        <stp>5</stp>
        <stp>-29</stp>
        <stp/>
        <stp/>
        <stp/>
        <stp/>
        <stp>T</stp>
        <tr r="BM35" s="1"/>
        <tr r="CL35" s="1"/>
      </tp>
      <tp>
        <v>99144</v>
        <stp/>
        <stp>StudyData</stp>
        <stp>CUS10</stp>
        <stp>FG</stp>
        <stp/>
        <stp>Open</stp>
        <stp>5</stp>
        <stp>-59</stp>
        <stp/>
        <stp/>
        <stp/>
        <stp/>
        <stp>D</stp>
        <tr r="CL65" s="1"/>
        <tr r="BM65" s="1"/>
      </tp>
      <tp>
        <v>99150</v>
        <stp/>
        <stp>StudyData</stp>
        <stp>CUS10</stp>
        <stp>FG</stp>
        <stp/>
        <stp>Open</stp>
        <stp>5</stp>
        <stp>-49</stp>
        <stp/>
        <stp/>
        <stp/>
        <stp/>
        <stp>D</stp>
        <tr r="BM55" s="1"/>
        <tr r="CL55" s="1"/>
      </tp>
      <tp>
        <v>99194</v>
        <stp/>
        <stp>StudyData</stp>
        <stp>CUS10</stp>
        <stp>FG</stp>
        <stp/>
        <stp>Open</stp>
        <stp>5</stp>
        <stp>-19</stp>
        <stp/>
        <stp/>
        <stp/>
        <stp/>
        <stp>D</stp>
        <tr r="CL25" s="1"/>
        <tr r="BM25" s="1"/>
      </tp>
      <tp>
        <v>99170</v>
        <stp/>
        <stp>StudyData</stp>
        <stp>CUS10</stp>
        <stp>FG</stp>
        <stp/>
        <stp>Open</stp>
        <stp>5</stp>
        <stp>-39</stp>
        <stp/>
        <stp/>
        <stp/>
        <stp/>
        <stp>D</stp>
        <tr r="CL45" s="1"/>
        <tr r="BM45" s="1"/>
      </tp>
      <tp>
        <v>99160</v>
        <stp/>
        <stp>StudyData</stp>
        <stp>CUS10</stp>
        <stp>FG</stp>
        <stp/>
        <stp>Open</stp>
        <stp>5</stp>
        <stp>-29</stp>
        <stp/>
        <stp/>
        <stp/>
        <stp/>
        <stp>D</stp>
        <tr r="BM35" s="1"/>
        <tr r="CL35" s="1"/>
      </tp>
      <tp>
        <v>0</v>
        <stp/>
        <stp>StudyData</stp>
        <stp>AlgOrdAskVol(CUS10)</stp>
        <stp>Bar</stp>
        <stp/>
        <stp>Open</stp>
        <stp>1</stp>
        <stp>-6</stp>
        <stp/>
        <stp/>
        <stp/>
        <stp/>
        <stp>D</stp>
        <tr r="AQ12" s="1"/>
        <tr r="AQ12" s="1"/>
      </tp>
      <tp>
        <v>0</v>
        <stp/>
        <stp>StudyData</stp>
        <stp>AlgOrdBidVol(CUS10)</stp>
        <stp>Bar</stp>
        <stp/>
        <stp>Open</stp>
        <stp>1</stp>
        <stp>-6</stp>
        <stp/>
        <stp/>
        <stp/>
        <stp/>
        <stp>D</stp>
        <tr r="AP12" s="1"/>
        <tr r="AP12" s="1"/>
      </tp>
      <tp>
        <v>4</v>
        <stp/>
        <stp>StudyData</stp>
        <stp>AlgOrdAskVol(CUS10)</stp>
        <stp>Bar</stp>
        <stp/>
        <stp>Open</stp>
        <stp>5</stp>
        <stp>-6</stp>
        <stp/>
        <stp/>
        <stp/>
        <stp/>
        <stp>D</stp>
        <tr r="BR12" s="1"/>
        <tr r="BR12" s="1"/>
      </tp>
      <tp>
        <v>2</v>
        <stp/>
        <stp>StudyData</stp>
        <stp>AlgOrdBidVol(CUS10)</stp>
        <stp>Bar</stp>
        <stp/>
        <stp>Open</stp>
        <stp>5</stp>
        <stp>-6</stp>
        <stp/>
        <stp/>
        <stp/>
        <stp/>
        <stp>D</stp>
        <tr r="BQ12" s="1"/>
        <tr r="BQ12" s="1"/>
      </tp>
      <tp>
        <v>99.515625</v>
        <stp/>
        <stp>StudyData</stp>
        <stp>CUS10</stp>
        <stp>FG</stp>
        <stp/>
        <stp>Open</stp>
        <stp>5</stp>
        <stp>-58</stp>
        <stp/>
        <stp/>
        <stp/>
        <stp/>
        <stp>T</stp>
        <tr r="CL64" s="1"/>
        <tr r="BM64" s="1"/>
      </tp>
      <tp>
        <v>99.46875</v>
        <stp/>
        <stp>StudyData</stp>
        <stp>CUS10</stp>
        <stp>FG</stp>
        <stp/>
        <stp>Open</stp>
        <stp>5</stp>
        <stp>-48</stp>
        <stp/>
        <stp/>
        <stp/>
        <stp/>
        <stp>T</stp>
        <tr r="CL54" s="1"/>
        <tr r="BM54" s="1"/>
      </tp>
      <tp>
        <v>99.671875</v>
        <stp/>
        <stp>StudyData</stp>
        <stp>CUS10</stp>
        <stp>FG</stp>
        <stp/>
        <stp>Open</stp>
        <stp>5</stp>
        <stp>-18</stp>
        <stp/>
        <stp/>
        <stp/>
        <stp/>
        <stp>T</stp>
        <tr r="BM24" s="1"/>
        <tr r="CL24" s="1"/>
      </tp>
      <tp>
        <v>99.390625</v>
        <stp/>
        <stp>StudyData</stp>
        <stp>CUS10</stp>
        <stp>FG</stp>
        <stp/>
        <stp>Open</stp>
        <stp>5</stp>
        <stp>-38</stp>
        <stp/>
        <stp/>
        <stp/>
        <stp/>
        <stp>T</stp>
        <tr r="CL44" s="1"/>
        <tr r="BM44" s="1"/>
      </tp>
      <tp>
        <v>99.5</v>
        <stp/>
        <stp>StudyData</stp>
        <stp>CUS10</stp>
        <stp>FG</stp>
        <stp/>
        <stp>Open</stp>
        <stp>5</stp>
        <stp>-28</stp>
        <stp/>
        <stp/>
        <stp/>
        <stp/>
        <stp>T</stp>
        <tr r="CL34" s="1"/>
        <tr r="BM34" s="1"/>
      </tp>
      <tp>
        <v>99164</v>
        <stp/>
        <stp>StudyData</stp>
        <stp>CUS10</stp>
        <stp>FG</stp>
        <stp/>
        <stp>Open</stp>
        <stp>5</stp>
        <stp>-58</stp>
        <stp/>
        <stp/>
        <stp/>
        <stp/>
        <stp>D</stp>
        <tr r="CL64" s="1"/>
        <tr r="BM64" s="1"/>
      </tp>
      <tp>
        <v>99150</v>
        <stp/>
        <stp>StudyData</stp>
        <stp>CUS10</stp>
        <stp>FG</stp>
        <stp/>
        <stp>Open</stp>
        <stp>5</stp>
        <stp>-48</stp>
        <stp/>
        <stp/>
        <stp/>
        <stp/>
        <stp>D</stp>
        <tr r="CL54" s="1"/>
        <tr r="BM54" s="1"/>
      </tp>
      <tp>
        <v>99214</v>
        <stp/>
        <stp>StudyData</stp>
        <stp>CUS10</stp>
        <stp>FG</stp>
        <stp/>
        <stp>Open</stp>
        <stp>5</stp>
        <stp>-18</stp>
        <stp/>
        <stp/>
        <stp/>
        <stp/>
        <stp>D</stp>
        <tr r="BM24" s="1"/>
        <tr r="CL24" s="1"/>
      </tp>
      <tp>
        <v>99124</v>
        <stp/>
        <stp>StudyData</stp>
        <stp>CUS10</stp>
        <stp>FG</stp>
        <stp/>
        <stp>Open</stp>
        <stp>5</stp>
        <stp>-38</stp>
        <stp/>
        <stp/>
        <stp/>
        <stp/>
        <stp>D</stp>
        <tr r="CL44" s="1"/>
        <tr r="BM44" s="1"/>
      </tp>
      <tp>
        <v>99160</v>
        <stp/>
        <stp>StudyData</stp>
        <stp>CUS10</stp>
        <stp>FG</stp>
        <stp/>
        <stp>Open</stp>
        <stp>5</stp>
        <stp>-28</stp>
        <stp/>
        <stp/>
        <stp/>
        <stp/>
        <stp>D</stp>
        <tr r="CL34" s="1"/>
        <tr r="BM34" s="1"/>
      </tp>
      <tp>
        <v>0</v>
        <stp/>
        <stp>StudyData</stp>
        <stp>AlgOrdAskVol(CUS10)</stp>
        <stp>Bar</stp>
        <stp/>
        <stp>Open</stp>
        <stp>1</stp>
        <stp>-7</stp>
        <stp/>
        <stp/>
        <stp/>
        <stp/>
        <stp>D</stp>
        <tr r="AQ13" s="1"/>
        <tr r="AQ13" s="1"/>
      </tp>
      <tp>
        <v>6</v>
        <stp/>
        <stp>StudyData</stp>
        <stp>AlgOrdBidVol(CUS10)</stp>
        <stp>Bar</stp>
        <stp/>
        <stp>Open</stp>
        <stp>1</stp>
        <stp>-7</stp>
        <stp/>
        <stp/>
        <stp/>
        <stp/>
        <stp>D</stp>
        <tr r="AP13" s="1"/>
        <tr r="AP13" s="1"/>
      </tp>
      <tp>
        <v>25</v>
        <stp/>
        <stp>StudyData</stp>
        <stp>AlgOrdAskVol(CUS10)</stp>
        <stp>Bar</stp>
        <stp/>
        <stp>Open</stp>
        <stp>5</stp>
        <stp>-7</stp>
        <stp/>
        <stp/>
        <stp/>
        <stp/>
        <stp>D</stp>
        <tr r="BR13" s="1"/>
        <tr r="BR13" s="1"/>
      </tp>
      <tp>
        <v>1</v>
        <stp/>
        <stp>StudyData</stp>
        <stp>AlgOrdBidVol(CUS10)</stp>
        <stp>Bar</stp>
        <stp/>
        <stp>Open</stp>
        <stp>5</stp>
        <stp>-7</stp>
        <stp/>
        <stp/>
        <stp/>
        <stp/>
        <stp>D</stp>
        <tr r="BQ13" s="1"/>
        <tr r="BQ13" s="1"/>
      </tp>
      <tp>
        <v>26</v>
        <stp/>
        <stp>StudyData</stp>
        <stp>AlgOrdAskVol(CUS10)</stp>
        <stp>Bar</stp>
        <stp/>
        <stp>Open</stp>
        <stp>1</stp>
        <stp>-4</stp>
        <stp/>
        <stp/>
        <stp/>
        <stp/>
        <stp>D</stp>
        <tr r="AQ10" s="1"/>
        <tr r="AQ10" s="1"/>
      </tp>
      <tp>
        <v>3</v>
        <stp/>
        <stp>StudyData</stp>
        <stp>AlgOrdBidVol(CUS10)</stp>
        <stp>Bar</stp>
        <stp/>
        <stp>Open</stp>
        <stp>1</stp>
        <stp>-4</stp>
        <stp/>
        <stp/>
        <stp/>
        <stp/>
        <stp>D</stp>
        <tr r="AP10" s="1"/>
        <tr r="AP10" s="1"/>
      </tp>
      <tp>
        <v>0</v>
        <stp/>
        <stp>StudyData</stp>
        <stp>AlgOrdAskVol(CUS10)</stp>
        <stp>Bar</stp>
        <stp/>
        <stp>Open</stp>
        <stp>5</stp>
        <stp>-4</stp>
        <stp/>
        <stp/>
        <stp/>
        <stp/>
        <stp>D</stp>
        <tr r="BR10" s="1"/>
        <tr r="BR10" s="1"/>
      </tp>
      <tp>
        <v>3</v>
        <stp/>
        <stp>StudyData</stp>
        <stp>AlgOrdBidVol(CUS10)</stp>
        <stp>Bar</stp>
        <stp/>
        <stp>Open</stp>
        <stp>5</stp>
        <stp>-4</stp>
        <stp/>
        <stp/>
        <stp/>
        <stp/>
        <stp>D</stp>
        <tr r="BQ10" s="1"/>
        <tr r="BQ10" s="1"/>
      </tp>
      <tp>
        <v>29</v>
        <stp/>
        <stp>StudyData</stp>
        <stp>AlgOrdAskVol(CUS10)</stp>
        <stp>Bar</stp>
        <stp/>
        <stp>Open</stp>
        <stp>1</stp>
        <stp>-5</stp>
        <stp/>
        <stp/>
        <stp/>
        <stp/>
        <stp>D</stp>
        <tr r="AQ11" s="1"/>
        <tr r="AQ11" s="1"/>
      </tp>
      <tp>
        <v>1</v>
        <stp/>
        <stp>StudyData</stp>
        <stp>AlgOrdBidVol(CUS10)</stp>
        <stp>Bar</stp>
        <stp/>
        <stp>Open</stp>
        <stp>1</stp>
        <stp>-5</stp>
        <stp/>
        <stp/>
        <stp/>
        <stp/>
        <stp>D</stp>
        <tr r="AP11" s="1"/>
        <tr r="AP11" s="1"/>
      </tp>
      <tp t="s">
        <v/>
        <stp/>
        <stp>StudyData</stp>
        <stp>AlgOrdAskVol(CUS10)</stp>
        <stp>Bar</stp>
        <stp/>
        <stp>Open</stp>
        <stp>5</stp>
        <stp>-5</stp>
        <stp/>
        <stp/>
        <stp/>
        <stp/>
        <stp>D</stp>
        <tr r="BR11" s="1"/>
      </tp>
      <tp t="s">
        <v/>
        <stp/>
        <stp>StudyData</stp>
        <stp>AlgOrdBidVol(CUS10)</stp>
        <stp>Bar</stp>
        <stp/>
        <stp>Open</stp>
        <stp>5</stp>
        <stp>-5</stp>
        <stp/>
        <stp/>
        <stp/>
        <stp/>
        <stp>D</stp>
        <tr r="BQ11" s="1"/>
      </tp>
      <tp>
        <v>99.609375</v>
        <stp/>
        <stp>DOMData</stp>
        <stp>CUS10</stp>
        <stp>Price</stp>
        <stp>-4</stp>
        <stp>T</stp>
        <tr r="J5" s="1"/>
      </tp>
      <tp t="s">
        <v/>
        <stp/>
        <stp>StudyData</stp>
        <stp>AlgOrdBidVol(SUBMINUTE((CUS10),1,Regular),1,0)</stp>
        <stp>Bar</stp>
        <stp/>
        <stp>Open</stp>
        <stp>5</stp>
        <stp>-59</stp>
        <stp/>
        <stp/>
        <stp/>
        <stp/>
        <stp>D</stp>
        <tr r="E65" s="1"/>
      </tp>
      <tp t="s">
        <v/>
        <stp/>
        <stp>StudyData</stp>
        <stp>AlgOrdBidVol(SUBMINUTE((CUS10),1,Regular),1,0)</stp>
        <stp>Bar</stp>
        <stp/>
        <stp>Open</stp>
        <stp>5</stp>
        <stp>-49</stp>
        <stp/>
        <stp/>
        <stp/>
        <stp/>
        <stp>D</stp>
        <tr r="E55" s="1"/>
      </tp>
      <tp t="s">
        <v/>
        <stp/>
        <stp>StudyData</stp>
        <stp>AlgOrdBidVol(SUBMINUTE((CUS10),1,Regular),1,0)</stp>
        <stp>Bar</stp>
        <stp/>
        <stp>Open</stp>
        <stp>5</stp>
        <stp>-39</stp>
        <stp/>
        <stp/>
        <stp/>
        <stp/>
        <stp>D</stp>
        <tr r="E45" s="1"/>
      </tp>
      <tp t="s">
        <v/>
        <stp/>
        <stp>StudyData</stp>
        <stp>AlgOrdBidVol(SUBMINUTE((CUS10),1,Regular),1,0)</stp>
        <stp>Bar</stp>
        <stp/>
        <stp>Open</stp>
        <stp>5</stp>
        <stp>-29</stp>
        <stp/>
        <stp/>
        <stp/>
        <stp/>
        <stp>D</stp>
        <tr r="E35" s="1"/>
      </tp>
      <tp t="s">
        <v/>
        <stp/>
        <stp>StudyData</stp>
        <stp>AlgOrdBidVol(SUBMINUTE((CUS10),1,Regular),1,0)</stp>
        <stp>Bar</stp>
        <stp/>
        <stp>Open</stp>
        <stp>5</stp>
        <stp>-19</stp>
        <stp/>
        <stp/>
        <stp/>
        <stp/>
        <stp>D</stp>
        <tr r="E25" s="1"/>
      </tp>
      <tp>
        <v>0</v>
        <stp/>
        <stp>StudyData</stp>
        <stp>AlgOrdBidVol(SUBMINUTE((CUS10),5,Regular),1,0)</stp>
        <stp>Bar</stp>
        <stp/>
        <stp>Open</stp>
        <stp>5</stp>
        <stp>-59</stp>
        <stp/>
        <stp/>
        <stp/>
        <stp/>
        <stp>D</stp>
        <tr r="AE65" s="1"/>
        <tr r="AE65" s="1"/>
      </tp>
      <tp>
        <v>0</v>
        <stp/>
        <stp>StudyData</stp>
        <stp>AlgOrdBidVol(SUBMINUTE((CUS10),5,Regular),1,0)</stp>
        <stp>Bar</stp>
        <stp/>
        <stp>Open</stp>
        <stp>5</stp>
        <stp>-49</stp>
        <stp/>
        <stp/>
        <stp/>
        <stp/>
        <stp>D</stp>
        <tr r="AE55" s="1"/>
        <tr r="AE55" s="1"/>
      </tp>
      <tp>
        <v>0</v>
        <stp/>
        <stp>StudyData</stp>
        <stp>AlgOrdBidVol(SUBMINUTE((CUS10),5,Regular),1,0)</stp>
        <stp>Bar</stp>
        <stp/>
        <stp>Open</stp>
        <stp>5</stp>
        <stp>-39</stp>
        <stp/>
        <stp/>
        <stp/>
        <stp/>
        <stp>D</stp>
        <tr r="AE45" s="1"/>
        <tr r="AE45" s="1"/>
      </tp>
      <tp t="s">
        <v/>
        <stp/>
        <stp>StudyData</stp>
        <stp>AlgOrdBidVol(SUBMINUTE((CUS10),5,Regular),1,0)</stp>
        <stp>Bar</stp>
        <stp/>
        <stp>Open</stp>
        <stp>5</stp>
        <stp>-29</stp>
        <stp/>
        <stp/>
        <stp/>
        <stp/>
        <stp>D</stp>
        <tr r="AE35" s="1"/>
      </tp>
      <tp t="s">
        <v/>
        <stp/>
        <stp>StudyData</stp>
        <stp>AlgOrdBidVol(SUBMINUTE((CUS10),5,Regular),1,0)</stp>
        <stp>Bar</stp>
        <stp/>
        <stp>Open</stp>
        <stp>5</stp>
        <stp>-19</stp>
        <stp/>
        <stp/>
        <stp/>
        <stp/>
        <stp>D</stp>
        <tr r="AE25" s="1"/>
      </tp>
      <tp t="s">
        <v/>
        <stp/>
        <stp>StudyData</stp>
        <stp>AlgOrdAskVol(SUBMINUTE((CUS10),1,Regular),1,0)</stp>
        <stp>Bar</stp>
        <stp/>
        <stp>Open</stp>
        <stp>5</stp>
        <stp>-19</stp>
        <stp/>
        <stp/>
        <stp/>
        <stp/>
        <stp>D</stp>
        <tr r="F25" s="1"/>
      </tp>
      <tp t="s">
        <v/>
        <stp/>
        <stp>StudyData</stp>
        <stp>AlgOrdAskVol(SUBMINUTE((CUS10),1,Regular),1,0)</stp>
        <stp>Bar</stp>
        <stp/>
        <stp>Open</stp>
        <stp>5</stp>
        <stp>-29</stp>
        <stp/>
        <stp/>
        <stp/>
        <stp/>
        <stp>D</stp>
        <tr r="F35" s="1"/>
      </tp>
      <tp t="s">
        <v/>
        <stp/>
        <stp>StudyData</stp>
        <stp>AlgOrdAskVol(SUBMINUTE((CUS10),1,Regular),1,0)</stp>
        <stp>Bar</stp>
        <stp/>
        <stp>Open</stp>
        <stp>5</stp>
        <stp>-39</stp>
        <stp/>
        <stp/>
        <stp/>
        <stp/>
        <stp>D</stp>
        <tr r="F45" s="1"/>
      </tp>
      <tp t="s">
        <v/>
        <stp/>
        <stp>StudyData</stp>
        <stp>AlgOrdAskVol(SUBMINUTE((CUS10),1,Regular),1,0)</stp>
        <stp>Bar</stp>
        <stp/>
        <stp>Open</stp>
        <stp>5</stp>
        <stp>-49</stp>
        <stp/>
        <stp/>
        <stp/>
        <stp/>
        <stp>D</stp>
        <tr r="F55" s="1"/>
      </tp>
      <tp t="s">
        <v/>
        <stp/>
        <stp>StudyData</stp>
        <stp>AlgOrdAskVol(SUBMINUTE((CUS10),1,Regular),1,0)</stp>
        <stp>Bar</stp>
        <stp/>
        <stp>Open</stp>
        <stp>5</stp>
        <stp>-59</stp>
        <stp/>
        <stp/>
        <stp/>
        <stp/>
        <stp>D</stp>
        <tr r="F65" s="1"/>
      </tp>
      <tp t="s">
        <v/>
        <stp/>
        <stp>StudyData</stp>
        <stp>AlgOrdAskVol(SUBMINUTE((CUS10),5,Regular),1,0)</stp>
        <stp>Bar</stp>
        <stp/>
        <stp>Open</stp>
        <stp>5</stp>
        <stp>-19</stp>
        <stp/>
        <stp/>
        <stp/>
        <stp/>
        <stp>D</stp>
        <tr r="AF25" s="1"/>
      </tp>
      <tp t="s">
        <v/>
        <stp/>
        <stp>StudyData</stp>
        <stp>AlgOrdAskVol(SUBMINUTE((CUS10),5,Regular),1,0)</stp>
        <stp>Bar</stp>
        <stp/>
        <stp>Open</stp>
        <stp>5</stp>
        <stp>-29</stp>
        <stp/>
        <stp/>
        <stp/>
        <stp/>
        <stp>D</stp>
        <tr r="AF35" s="1"/>
      </tp>
      <tp>
        <v>0</v>
        <stp/>
        <stp>StudyData</stp>
        <stp>AlgOrdAskVol(SUBMINUTE((CUS10),5,Regular),1,0)</stp>
        <stp>Bar</stp>
        <stp/>
        <stp>Open</stp>
        <stp>5</stp>
        <stp>-39</stp>
        <stp/>
        <stp/>
        <stp/>
        <stp/>
        <stp>D</stp>
        <tr r="AF45" s="1"/>
        <tr r="AF45" s="1"/>
      </tp>
      <tp>
        <v>0</v>
        <stp/>
        <stp>StudyData</stp>
        <stp>AlgOrdAskVol(SUBMINUTE((CUS10),5,Regular),1,0)</stp>
        <stp>Bar</stp>
        <stp/>
        <stp>Open</stp>
        <stp>5</stp>
        <stp>-49</stp>
        <stp/>
        <stp/>
        <stp/>
        <stp/>
        <stp>D</stp>
        <tr r="AF55" s="1"/>
        <tr r="AF55" s="1"/>
      </tp>
      <tp>
        <v>0</v>
        <stp/>
        <stp>StudyData</stp>
        <stp>AlgOrdAskVol(SUBMINUTE((CUS10),5,Regular),1,0)</stp>
        <stp>Bar</stp>
        <stp/>
        <stp>Open</stp>
        <stp>5</stp>
        <stp>-59</stp>
        <stp/>
        <stp/>
        <stp/>
        <stp/>
        <stp>D</stp>
        <tr r="AF65" s="1"/>
        <tr r="AF65" s="1"/>
      </tp>
      <tp t="s">
        <v/>
        <stp/>
        <stp>StudyData</stp>
        <stp>AlgOrdBidVol(SUBMINUTE((CUS10),1,Regular),1,0)</stp>
        <stp>Bar</stp>
        <stp/>
        <stp>Open</stp>
        <stp>5</stp>
        <stp>-58</stp>
        <stp/>
        <stp/>
        <stp/>
        <stp/>
        <stp>D</stp>
        <tr r="E64" s="1"/>
      </tp>
      <tp t="s">
        <v/>
        <stp/>
        <stp>StudyData</stp>
        <stp>AlgOrdBidVol(SUBMINUTE((CUS10),1,Regular),1,0)</stp>
        <stp>Bar</stp>
        <stp/>
        <stp>Open</stp>
        <stp>5</stp>
        <stp>-48</stp>
        <stp/>
        <stp/>
        <stp/>
        <stp/>
        <stp>D</stp>
        <tr r="E54" s="1"/>
      </tp>
      <tp t="s">
        <v/>
        <stp/>
        <stp>StudyData</stp>
        <stp>AlgOrdBidVol(SUBMINUTE((CUS10),1,Regular),1,0)</stp>
        <stp>Bar</stp>
        <stp/>
        <stp>Open</stp>
        <stp>5</stp>
        <stp>-38</stp>
        <stp/>
        <stp/>
        <stp/>
        <stp/>
        <stp>D</stp>
        <tr r="E44" s="1"/>
      </tp>
      <tp t="s">
        <v/>
        <stp/>
        <stp>StudyData</stp>
        <stp>AlgOrdBidVol(SUBMINUTE((CUS10),1,Regular),1,0)</stp>
        <stp>Bar</stp>
        <stp/>
        <stp>Open</stp>
        <stp>5</stp>
        <stp>-28</stp>
        <stp/>
        <stp/>
        <stp/>
        <stp/>
        <stp>D</stp>
        <tr r="E34" s="1"/>
      </tp>
      <tp t="s">
        <v/>
        <stp/>
        <stp>StudyData</stp>
        <stp>AlgOrdBidVol(SUBMINUTE((CUS10),1,Regular),1,0)</stp>
        <stp>Bar</stp>
        <stp/>
        <stp>Open</stp>
        <stp>5</stp>
        <stp>-18</stp>
        <stp/>
        <stp/>
        <stp/>
        <stp/>
        <stp>D</stp>
        <tr r="E24" s="1"/>
      </tp>
      <tp>
        <v>0</v>
        <stp/>
        <stp>StudyData</stp>
        <stp>AlgOrdBidVol(SUBMINUTE((CUS10),5,Regular),1,0)</stp>
        <stp>Bar</stp>
        <stp/>
        <stp>Open</stp>
        <stp>5</stp>
        <stp>-58</stp>
        <stp/>
        <stp/>
        <stp/>
        <stp/>
        <stp>D</stp>
        <tr r="AE64" s="1"/>
        <tr r="AE64" s="1"/>
      </tp>
      <tp>
        <v>0</v>
        <stp/>
        <stp>StudyData</stp>
        <stp>AlgOrdBidVol(SUBMINUTE((CUS10),5,Regular),1,0)</stp>
        <stp>Bar</stp>
        <stp/>
        <stp>Open</stp>
        <stp>5</stp>
        <stp>-48</stp>
        <stp/>
        <stp/>
        <stp/>
        <stp/>
        <stp>D</stp>
        <tr r="AE54" s="1"/>
        <tr r="AE54" s="1"/>
      </tp>
      <tp>
        <v>3</v>
        <stp/>
        <stp>StudyData</stp>
        <stp>AlgOrdBidVol(SUBMINUTE((CUS10),5,Regular),1,0)</stp>
        <stp>Bar</stp>
        <stp/>
        <stp>Open</stp>
        <stp>5</stp>
        <stp>-38</stp>
        <stp/>
        <stp/>
        <stp/>
        <stp/>
        <stp>D</stp>
        <tr r="AE44" s="1"/>
        <tr r="AE44" s="1"/>
      </tp>
      <tp t="s">
        <v/>
        <stp/>
        <stp>StudyData</stp>
        <stp>AlgOrdBidVol(SUBMINUTE((CUS10),5,Regular),1,0)</stp>
        <stp>Bar</stp>
        <stp/>
        <stp>Open</stp>
        <stp>5</stp>
        <stp>-28</stp>
        <stp/>
        <stp/>
        <stp/>
        <stp/>
        <stp>D</stp>
        <tr r="AE34" s="1"/>
      </tp>
      <tp t="s">
        <v/>
        <stp/>
        <stp>StudyData</stp>
        <stp>AlgOrdBidVol(SUBMINUTE((CUS10),5,Regular),1,0)</stp>
        <stp>Bar</stp>
        <stp/>
        <stp>Open</stp>
        <stp>5</stp>
        <stp>-18</stp>
        <stp/>
        <stp/>
        <stp/>
        <stp/>
        <stp>D</stp>
        <tr r="AE24" s="1"/>
      </tp>
      <tp t="s">
        <v/>
        <stp/>
        <stp>StudyData</stp>
        <stp>AlgOrdAskVol(SUBMINUTE((CUS10),1,Regular),1,0)</stp>
        <stp>Bar</stp>
        <stp/>
        <stp>Open</stp>
        <stp>5</stp>
        <stp>-18</stp>
        <stp/>
        <stp/>
        <stp/>
        <stp/>
        <stp>D</stp>
        <tr r="F24" s="1"/>
      </tp>
      <tp t="s">
        <v/>
        <stp/>
        <stp>StudyData</stp>
        <stp>AlgOrdAskVol(SUBMINUTE((CUS10),1,Regular),1,0)</stp>
        <stp>Bar</stp>
        <stp/>
        <stp>Open</stp>
        <stp>5</stp>
        <stp>-28</stp>
        <stp/>
        <stp/>
        <stp/>
        <stp/>
        <stp>D</stp>
        <tr r="F34" s="1"/>
      </tp>
      <tp t="s">
        <v/>
        <stp/>
        <stp>StudyData</stp>
        <stp>AlgOrdAskVol(SUBMINUTE((CUS10),1,Regular),1,0)</stp>
        <stp>Bar</stp>
        <stp/>
        <stp>Open</stp>
        <stp>5</stp>
        <stp>-38</stp>
        <stp/>
        <stp/>
        <stp/>
        <stp/>
        <stp>D</stp>
        <tr r="F44" s="1"/>
      </tp>
      <tp t="s">
        <v/>
        <stp/>
        <stp>StudyData</stp>
        <stp>AlgOrdAskVol(SUBMINUTE((CUS10),1,Regular),1,0)</stp>
        <stp>Bar</stp>
        <stp/>
        <stp>Open</stp>
        <stp>5</stp>
        <stp>-48</stp>
        <stp/>
        <stp/>
        <stp/>
        <stp/>
        <stp>D</stp>
        <tr r="F54" s="1"/>
      </tp>
      <tp t="s">
        <v/>
        <stp/>
        <stp>StudyData</stp>
        <stp>AlgOrdAskVol(SUBMINUTE((CUS10),1,Regular),1,0)</stp>
        <stp>Bar</stp>
        <stp/>
        <stp>Open</stp>
        <stp>5</stp>
        <stp>-58</stp>
        <stp/>
        <stp/>
        <stp/>
        <stp/>
        <stp>D</stp>
        <tr r="F64" s="1"/>
      </tp>
      <tp t="s">
        <v/>
        <stp/>
        <stp>StudyData</stp>
        <stp>AlgOrdAskVol(SUBMINUTE((CUS10),5,Regular),1,0)</stp>
        <stp>Bar</stp>
        <stp/>
        <stp>Open</stp>
        <stp>5</stp>
        <stp>-18</stp>
        <stp/>
        <stp/>
        <stp/>
        <stp/>
        <stp>D</stp>
        <tr r="AF24" s="1"/>
      </tp>
      <tp t="s">
        <v/>
        <stp/>
        <stp>StudyData</stp>
        <stp>AlgOrdAskVol(SUBMINUTE((CUS10),5,Regular),1,0)</stp>
        <stp>Bar</stp>
        <stp/>
        <stp>Open</stp>
        <stp>5</stp>
        <stp>-28</stp>
        <stp/>
        <stp/>
        <stp/>
        <stp/>
        <stp>D</stp>
        <tr r="AF34" s="1"/>
      </tp>
      <tp>
        <v>0</v>
        <stp/>
        <stp>StudyData</stp>
        <stp>AlgOrdAskVol(SUBMINUTE((CUS10),5,Regular),1,0)</stp>
        <stp>Bar</stp>
        <stp/>
        <stp>Open</stp>
        <stp>5</stp>
        <stp>-38</stp>
        <stp/>
        <stp/>
        <stp/>
        <stp/>
        <stp>D</stp>
        <tr r="AF44" s="1"/>
        <tr r="AF44" s="1"/>
      </tp>
      <tp>
        <v>26</v>
        <stp/>
        <stp>StudyData</stp>
        <stp>AlgOrdAskVol(SUBMINUTE((CUS10),5,Regular),1,0)</stp>
        <stp>Bar</stp>
        <stp/>
        <stp>Open</stp>
        <stp>5</stp>
        <stp>-48</stp>
        <stp/>
        <stp/>
        <stp/>
        <stp/>
        <stp>D</stp>
        <tr r="AF54" s="1"/>
        <tr r="AF54" s="1"/>
      </tp>
      <tp>
        <v>0</v>
        <stp/>
        <stp>StudyData</stp>
        <stp>AlgOrdAskVol(SUBMINUTE((CUS10),5,Regular),1,0)</stp>
        <stp>Bar</stp>
        <stp/>
        <stp>Open</stp>
        <stp>5</stp>
        <stp>-58</stp>
        <stp/>
        <stp/>
        <stp/>
        <stp/>
        <stp>D</stp>
        <tr r="AF64" s="1"/>
        <tr r="AF64" s="1"/>
      </tp>
      <tp>
        <v>0</v>
        <stp/>
        <stp>StudyData</stp>
        <stp>BAVolCr.AskVol^(SUBMINUTE((CUS10),1,Regular),5,0)</stp>
        <stp>Bar</stp>
        <stp/>
        <stp>Open</stp>
        <stp>5</stp>
        <stp>0</stp>
        <stp/>
        <stp/>
        <stp/>
        <stp/>
        <stp>D</stp>
        <tr r="H6" s="1"/>
      </tp>
      <tp>
        <v>99214</v>
        <stp/>
        <stp>StudyData</stp>
        <stp>SUBMINUTE((CUS10),5,Regular)</stp>
        <stp>FG</stp>
        <stp/>
        <stp>High</stp>
        <stp>5</stp>
        <stp>-59</stp>
        <stp/>
        <stp/>
        <stp/>
        <stp/>
        <stp>D</stp>
        <tr r="AB65" s="1"/>
        <tr r="CC65" s="1"/>
      </tp>
      <tp>
        <v>99210</v>
        <stp/>
        <stp>StudyData</stp>
        <stp>SUBMINUTE((CUS10),5,Regular)</stp>
        <stp>FG</stp>
        <stp/>
        <stp>High</stp>
        <stp>5</stp>
        <stp>-49</stp>
        <stp/>
        <stp/>
        <stp/>
        <stp/>
        <stp>D</stp>
        <tr r="AB55" s="1"/>
        <tr r="CC55" s="1"/>
      </tp>
      <tp>
        <v>99210</v>
        <stp/>
        <stp>StudyData</stp>
        <stp>SUBMINUTE((CUS10),5,Regular)</stp>
        <stp>FG</stp>
        <stp/>
        <stp>High</stp>
        <stp>5</stp>
        <stp>-39</stp>
        <stp/>
        <stp/>
        <stp/>
        <stp/>
        <stp>D</stp>
        <tr r="AB45" s="1"/>
        <tr r="CC45" s="1"/>
      </tp>
      <tp>
        <v>99214</v>
        <stp/>
        <stp>StudyData</stp>
        <stp>SUBMINUTE((CUS10),5,Regular)</stp>
        <stp>FG</stp>
        <stp/>
        <stp>High</stp>
        <stp>5</stp>
        <stp>-29</stp>
        <stp/>
        <stp/>
        <stp/>
        <stp/>
        <stp>D</stp>
        <tr r="AB35" s="1"/>
        <tr r="CC35" s="1"/>
      </tp>
      <tp>
        <v>99210</v>
        <stp/>
        <stp>StudyData</stp>
        <stp>SUBMINUTE((CUS10),5,Regular)</stp>
        <stp>FG</stp>
        <stp/>
        <stp>High</stp>
        <stp>5</stp>
        <stp>-19</stp>
        <stp/>
        <stp/>
        <stp/>
        <stp/>
        <stp>D</stp>
        <tr r="AB25" s="1"/>
        <tr r="CC25" s="1"/>
      </tp>
      <tp>
        <v>99.671875</v>
        <stp/>
        <stp>StudyData</stp>
        <stp>SUBMINUTE((CUS10),5,Regular)</stp>
        <stp>FG</stp>
        <stp/>
        <stp>High</stp>
        <stp>5</stp>
        <stp>-59</stp>
        <stp/>
        <stp/>
        <stp/>
        <stp/>
        <stp>T</stp>
        <tr r="AB65" s="1"/>
        <tr r="CC65" s="1"/>
      </tp>
      <tp>
        <v>99.65625</v>
        <stp/>
        <stp>StudyData</stp>
        <stp>SUBMINUTE((CUS10),5,Regular)</stp>
        <stp>FG</stp>
        <stp/>
        <stp>High</stp>
        <stp>5</stp>
        <stp>-49</stp>
        <stp/>
        <stp/>
        <stp/>
        <stp/>
        <stp>T</stp>
        <tr r="AB55" s="1"/>
        <tr r="CC55" s="1"/>
      </tp>
      <tp>
        <v>99.65625</v>
        <stp/>
        <stp>StudyData</stp>
        <stp>SUBMINUTE((CUS10),5,Regular)</stp>
        <stp>FG</stp>
        <stp/>
        <stp>High</stp>
        <stp>5</stp>
        <stp>-39</stp>
        <stp/>
        <stp/>
        <stp/>
        <stp/>
        <stp>T</stp>
        <tr r="AB45" s="1"/>
        <tr r="CC45" s="1"/>
      </tp>
      <tp>
        <v>99.671875</v>
        <stp/>
        <stp>StudyData</stp>
        <stp>SUBMINUTE((CUS10),5,Regular)</stp>
        <stp>FG</stp>
        <stp/>
        <stp>High</stp>
        <stp>5</stp>
        <stp>-29</stp>
        <stp/>
        <stp/>
        <stp/>
        <stp/>
        <stp>T</stp>
        <tr r="AB35" s="1"/>
        <tr r="CC35" s="1"/>
      </tp>
      <tp>
        <v>99.65625</v>
        <stp/>
        <stp>StudyData</stp>
        <stp>SUBMINUTE((CUS10),5,Regular)</stp>
        <stp>FG</stp>
        <stp/>
        <stp>High</stp>
        <stp>5</stp>
        <stp>-19</stp>
        <stp/>
        <stp/>
        <stp/>
        <stp/>
        <stp>T</stp>
        <tr r="AB25" s="1"/>
        <tr r="CC25" s="1"/>
      </tp>
      <tp>
        <v>42342.442881944444</v>
        <stp/>
        <stp>StudyData</stp>
        <stp>SUBMINUTE((CUS10),5,Regular)</stp>
        <stp>FG</stp>
        <stp/>
        <stp>Time</stp>
        <stp>5</stp>
        <stp>-39</stp>
        <stp/>
        <stp/>
        <stp/>
        <stp/>
        <stp>D</stp>
        <tr r="Z45" s="1"/>
      </tp>
      <tp>
        <v>42342.443460648152</v>
        <stp/>
        <stp>StudyData</stp>
        <stp>SUBMINUTE((CUS10),5,Regular)</stp>
        <stp>FG</stp>
        <stp/>
        <stp>Time</stp>
        <stp>5</stp>
        <stp>-29</stp>
        <stp/>
        <stp/>
        <stp/>
        <stp/>
        <stp>D</stp>
        <tr r="Z35" s="1"/>
      </tp>
      <tp>
        <v>42342.444039351853</v>
        <stp/>
        <stp>StudyData</stp>
        <stp>SUBMINUTE((CUS10),5,Regular)</stp>
        <stp>FG</stp>
        <stp/>
        <stp>Time</stp>
        <stp>5</stp>
        <stp>-19</stp>
        <stp/>
        <stp/>
        <stp/>
        <stp/>
        <stp>D</stp>
        <tr r="Z25" s="1"/>
      </tp>
      <tp>
        <v>42342.441724537035</v>
        <stp/>
        <stp>StudyData</stp>
        <stp>SUBMINUTE((CUS10),5,Regular)</stp>
        <stp>FG</stp>
        <stp/>
        <stp>Time</stp>
        <stp>5</stp>
        <stp>-59</stp>
        <stp/>
        <stp/>
        <stp/>
        <stp/>
        <stp>D</stp>
        <tr r="Z65" s="1"/>
      </tp>
      <tp>
        <v>42342.442303240743</v>
        <stp/>
        <stp>StudyData</stp>
        <stp>SUBMINUTE((CUS10),5,Regular)</stp>
        <stp>FG</stp>
        <stp/>
        <stp>Time</stp>
        <stp>5</stp>
        <stp>-49</stp>
        <stp/>
        <stp/>
        <stp/>
        <stp/>
        <stp>D</stp>
        <tr r="Z55" s="1"/>
      </tp>
      <tp>
        <v>99214</v>
        <stp/>
        <stp>StudyData</stp>
        <stp>SUBMINUTE((CUS10),5,Regular)</stp>
        <stp>FG</stp>
        <stp/>
        <stp>High</stp>
        <stp>5</stp>
        <stp>-58</stp>
        <stp/>
        <stp/>
        <stp/>
        <stp/>
        <stp>D</stp>
        <tr r="AB64" s="1"/>
        <tr r="CC64" s="1"/>
      </tp>
      <tp>
        <v>99214</v>
        <stp/>
        <stp>StudyData</stp>
        <stp>SUBMINUTE((CUS10),5,Regular)</stp>
        <stp>FG</stp>
        <stp/>
        <stp>High</stp>
        <stp>5</stp>
        <stp>-48</stp>
        <stp/>
        <stp/>
        <stp/>
        <stp/>
        <stp>D</stp>
        <tr r="AB54" s="1"/>
        <tr r="CC54" s="1"/>
      </tp>
      <tp>
        <v>99214</v>
        <stp/>
        <stp>StudyData</stp>
        <stp>SUBMINUTE((CUS10),5,Regular)</stp>
        <stp>FG</stp>
        <stp/>
        <stp>High</stp>
        <stp>5</stp>
        <stp>-38</stp>
        <stp/>
        <stp/>
        <stp/>
        <stp/>
        <stp>D</stp>
        <tr r="AB44" s="1"/>
        <tr r="CC44" s="1"/>
      </tp>
      <tp>
        <v>99214</v>
        <stp/>
        <stp>StudyData</stp>
        <stp>SUBMINUTE((CUS10),5,Regular)</stp>
        <stp>FG</stp>
        <stp/>
        <stp>High</stp>
        <stp>5</stp>
        <stp>-28</stp>
        <stp/>
        <stp/>
        <stp/>
        <stp/>
        <stp>D</stp>
        <tr r="AB34" s="1"/>
        <tr r="CC34" s="1"/>
      </tp>
      <tp>
        <v>99210</v>
        <stp/>
        <stp>StudyData</stp>
        <stp>SUBMINUTE((CUS10),5,Regular)</stp>
        <stp>FG</stp>
        <stp/>
        <stp>High</stp>
        <stp>5</stp>
        <stp>-18</stp>
        <stp/>
        <stp/>
        <stp/>
        <stp/>
        <stp>D</stp>
        <tr r="AB24" s="1"/>
        <tr r="CC24" s="1"/>
      </tp>
      <tp>
        <v>99.671875</v>
        <stp/>
        <stp>StudyData</stp>
        <stp>SUBMINUTE((CUS10),5,Regular)</stp>
        <stp>FG</stp>
        <stp/>
        <stp>High</stp>
        <stp>5</stp>
        <stp>-58</stp>
        <stp/>
        <stp/>
        <stp/>
        <stp/>
        <stp>T</stp>
        <tr r="AB64" s="1"/>
        <tr r="CC64" s="1"/>
      </tp>
      <tp>
        <v>99.671875</v>
        <stp/>
        <stp>StudyData</stp>
        <stp>SUBMINUTE((CUS10),5,Regular)</stp>
        <stp>FG</stp>
        <stp/>
        <stp>High</stp>
        <stp>5</stp>
        <stp>-48</stp>
        <stp/>
        <stp/>
        <stp/>
        <stp/>
        <stp>T</stp>
        <tr r="AB54" s="1"/>
        <tr r="CC54" s="1"/>
      </tp>
      <tp>
        <v>99.671875</v>
        <stp/>
        <stp>StudyData</stp>
        <stp>SUBMINUTE((CUS10),5,Regular)</stp>
        <stp>FG</stp>
        <stp/>
        <stp>High</stp>
        <stp>5</stp>
        <stp>-38</stp>
        <stp/>
        <stp/>
        <stp/>
        <stp/>
        <stp>T</stp>
        <tr r="AB44" s="1"/>
        <tr r="CC44" s="1"/>
      </tp>
      <tp>
        <v>99.671875</v>
        <stp/>
        <stp>StudyData</stp>
        <stp>SUBMINUTE((CUS10),5,Regular)</stp>
        <stp>FG</stp>
        <stp/>
        <stp>High</stp>
        <stp>5</stp>
        <stp>-28</stp>
        <stp/>
        <stp/>
        <stp/>
        <stp/>
        <stp>T</stp>
        <tr r="AB34" s="1"/>
        <tr r="CC34" s="1"/>
      </tp>
      <tp>
        <v>99.65625</v>
        <stp/>
        <stp>StudyData</stp>
        <stp>SUBMINUTE((CUS10),5,Regular)</stp>
        <stp>FG</stp>
        <stp/>
        <stp>High</stp>
        <stp>5</stp>
        <stp>-18</stp>
        <stp/>
        <stp/>
        <stp/>
        <stp/>
        <stp>T</stp>
        <tr r="AB24" s="1"/>
        <tr r="CC24" s="1"/>
      </tp>
      <tp>
        <v>42342.442939814813</v>
        <stp/>
        <stp>StudyData</stp>
        <stp>SUBMINUTE((CUS10),5,Regular)</stp>
        <stp>FG</stp>
        <stp/>
        <stp>Time</stp>
        <stp>5</stp>
        <stp>-38</stp>
        <stp/>
        <stp/>
        <stp/>
        <stp/>
        <stp>D</stp>
        <tr r="Z44" s="1"/>
      </tp>
      <tp>
        <v>42342.443518518521</v>
        <stp/>
        <stp>StudyData</stp>
        <stp>SUBMINUTE((CUS10),5,Regular)</stp>
        <stp>FG</stp>
        <stp/>
        <stp>Time</stp>
        <stp>5</stp>
        <stp>-28</stp>
        <stp/>
        <stp/>
        <stp/>
        <stp/>
        <stp>D</stp>
        <tr r="Z34" s="1"/>
      </tp>
      <tp>
        <v>42342.444097222222</v>
        <stp/>
        <stp>StudyData</stp>
        <stp>SUBMINUTE((CUS10),5,Regular)</stp>
        <stp>FG</stp>
        <stp/>
        <stp>Time</stp>
        <stp>5</stp>
        <stp>-18</stp>
        <stp/>
        <stp/>
        <stp/>
        <stp/>
        <stp>D</stp>
        <tr r="Z24" s="1"/>
      </tp>
      <tp>
        <v>42342.441782407404</v>
        <stp/>
        <stp>StudyData</stp>
        <stp>SUBMINUTE((CUS10),5,Regular)</stp>
        <stp>FG</stp>
        <stp/>
        <stp>Time</stp>
        <stp>5</stp>
        <stp>-58</stp>
        <stp/>
        <stp/>
        <stp/>
        <stp/>
        <stp>D</stp>
        <tr r="Z64" s="1"/>
      </tp>
      <tp>
        <v>42342.442361111112</v>
        <stp/>
        <stp>StudyData</stp>
        <stp>SUBMINUTE((CUS10),5,Regular)</stp>
        <stp>FG</stp>
        <stp/>
        <stp>Time</stp>
        <stp>5</stp>
        <stp>-48</stp>
        <stp/>
        <stp/>
        <stp/>
        <stp/>
        <stp>D</stp>
        <tr r="Z54" s="1"/>
      </tp>
      <tp>
        <v>0</v>
        <stp/>
        <stp>StudyData</stp>
        <stp>BAVolCr.AskVol^(SUBMINUTE((CUS10),5,Regular),5,0)</stp>
        <stp>Bar</stp>
        <stp/>
        <stp>Open</stp>
        <stp>5</stp>
        <stp>0</stp>
        <stp/>
        <stp/>
        <stp/>
        <stp/>
        <stp>D</stp>
        <tr r="AH6" s="1"/>
      </tp>
      <tp>
        <v>99204</v>
        <stp/>
        <stp>StudyData</stp>
        <stp>SUBMINUTE((CUS10),5,Regular)</stp>
        <stp>FG</stp>
        <stp/>
        <stp>Low</stp>
        <stp>5</stp>
        <stp>-19</stp>
        <stp/>
        <stp/>
        <stp/>
        <stp/>
        <stp>D</stp>
        <tr r="AC25" s="1"/>
        <tr r="CD25" s="1"/>
      </tp>
      <tp>
        <v>99210</v>
        <stp/>
        <stp>StudyData</stp>
        <stp>SUBMINUTE((CUS10),5,Regular)</stp>
        <stp>FG</stp>
        <stp/>
        <stp>Low</stp>
        <stp>5</stp>
        <stp>-29</stp>
        <stp/>
        <stp/>
        <stp/>
        <stp/>
        <stp>D</stp>
        <tr r="AC35" s="1"/>
        <tr r="CD35" s="1"/>
      </tp>
      <tp>
        <v>99204</v>
        <stp/>
        <stp>StudyData</stp>
        <stp>SUBMINUTE((CUS10),5,Regular)</stp>
        <stp>FG</stp>
        <stp/>
        <stp>Low</stp>
        <stp>5</stp>
        <stp>-39</stp>
        <stp/>
        <stp/>
        <stp/>
        <stp/>
        <stp>D</stp>
        <tr r="AC45" s="1"/>
        <tr r="CD45" s="1"/>
      </tp>
      <tp>
        <v>99210</v>
        <stp/>
        <stp>StudyData</stp>
        <stp>SUBMINUTE((CUS10),5,Regular)</stp>
        <stp>FG</stp>
        <stp/>
        <stp>Low</stp>
        <stp>5</stp>
        <stp>-49</stp>
        <stp/>
        <stp/>
        <stp/>
        <stp/>
        <stp>D</stp>
        <tr r="AC55" s="1"/>
        <tr r="CD55" s="1"/>
      </tp>
      <tp>
        <v>99210</v>
        <stp/>
        <stp>StudyData</stp>
        <stp>SUBMINUTE((CUS10),5,Regular)</stp>
        <stp>FG</stp>
        <stp/>
        <stp>Low</stp>
        <stp>5</stp>
        <stp>-59</stp>
        <stp/>
        <stp/>
        <stp/>
        <stp/>
        <stp>D</stp>
        <tr r="AC65" s="1"/>
        <tr r="CD65" s="1"/>
      </tp>
      <tp>
        <v>99.640625</v>
        <stp/>
        <stp>StudyData</stp>
        <stp>SUBMINUTE((CUS10),5,Regular)</stp>
        <stp>FG</stp>
        <stp/>
        <stp>Low</stp>
        <stp>5</stp>
        <stp>-19</stp>
        <stp/>
        <stp/>
        <stp/>
        <stp/>
        <stp>T</stp>
        <tr r="AC25" s="1"/>
        <tr r="CD25" s="1"/>
      </tp>
      <tp>
        <v>99.65625</v>
        <stp/>
        <stp>StudyData</stp>
        <stp>SUBMINUTE((CUS10),5,Regular)</stp>
        <stp>FG</stp>
        <stp/>
        <stp>Low</stp>
        <stp>5</stp>
        <stp>-29</stp>
        <stp/>
        <stp/>
        <stp/>
        <stp/>
        <stp>T</stp>
        <tr r="AC35" s="1"/>
        <tr r="CD35" s="1"/>
      </tp>
      <tp>
        <v>99.640625</v>
        <stp/>
        <stp>StudyData</stp>
        <stp>SUBMINUTE((CUS10),5,Regular)</stp>
        <stp>FG</stp>
        <stp/>
        <stp>Low</stp>
        <stp>5</stp>
        <stp>-39</stp>
        <stp/>
        <stp/>
        <stp/>
        <stp/>
        <stp>T</stp>
        <tr r="AC45" s="1"/>
        <tr r="CD45" s="1"/>
      </tp>
      <tp>
        <v>99.65625</v>
        <stp/>
        <stp>StudyData</stp>
        <stp>SUBMINUTE((CUS10),5,Regular)</stp>
        <stp>FG</stp>
        <stp/>
        <stp>Low</stp>
        <stp>5</stp>
        <stp>-49</stp>
        <stp/>
        <stp/>
        <stp/>
        <stp/>
        <stp>T</stp>
        <tr r="AC55" s="1"/>
        <tr r="CD55" s="1"/>
      </tp>
      <tp>
        <v>99.65625</v>
        <stp/>
        <stp>StudyData</stp>
        <stp>SUBMINUTE((CUS10),5,Regular)</stp>
        <stp>FG</stp>
        <stp/>
        <stp>Low</stp>
        <stp>5</stp>
        <stp>-59</stp>
        <stp/>
        <stp/>
        <stp/>
        <stp/>
        <stp>T</stp>
        <tr r="AC65" s="1"/>
        <tr r="CD65" s="1"/>
      </tp>
      <tp>
        <v>42342.444733796299</v>
        <stp/>
        <stp>StudyData</stp>
        <stp>SUBMINUTE((CUS10),1,Regular)</stp>
        <stp>FG</stp>
        <stp/>
        <stp>Time</stp>
        <stp>5</stp>
        <stp>-39</stp>
        <stp/>
        <stp/>
        <stp/>
        <stp/>
        <stp>D</stp>
        <tr r="B45" s="1"/>
      </tp>
      <tp>
        <v>42342.444849537038</v>
        <stp/>
        <stp>StudyData</stp>
        <stp>SUBMINUTE((CUS10),1,Regular)</stp>
        <stp>FG</stp>
        <stp/>
        <stp>Time</stp>
        <stp>5</stp>
        <stp>-29</stp>
        <stp/>
        <stp/>
        <stp/>
        <stp/>
        <stp>D</stp>
        <tr r="B35" s="1"/>
      </tp>
      <tp>
        <v>42342.444965277777</v>
        <stp/>
        <stp>StudyData</stp>
        <stp>SUBMINUTE((CUS10),1,Regular)</stp>
        <stp>FG</stp>
        <stp/>
        <stp>Time</stp>
        <stp>5</stp>
        <stp>-19</stp>
        <stp/>
        <stp/>
        <stp/>
        <stp/>
        <stp>D</stp>
        <tr r="B25" s="1"/>
      </tp>
      <tp>
        <v>42342.444502314815</v>
        <stp/>
        <stp>StudyData</stp>
        <stp>SUBMINUTE((CUS10),1,Regular)</stp>
        <stp>FG</stp>
        <stp/>
        <stp>Time</stp>
        <stp>5</stp>
        <stp>-59</stp>
        <stp/>
        <stp/>
        <stp/>
        <stp/>
        <stp>D</stp>
        <tr r="B65" s="1"/>
      </tp>
      <tp>
        <v>42342.444618055553</v>
        <stp/>
        <stp>StudyData</stp>
        <stp>SUBMINUTE((CUS10),1,Regular)</stp>
        <stp>FG</stp>
        <stp/>
        <stp>Time</stp>
        <stp>5</stp>
        <stp>-49</stp>
        <stp/>
        <stp/>
        <stp/>
        <stp/>
        <stp>D</stp>
        <tr r="B55" s="1"/>
      </tp>
      <tp>
        <v>0</v>
        <stp/>
        <stp>StudyData</stp>
        <stp>BAVolCr.BidVol^(SUBMINUTE((CUS10),1,FillGap),5,0)</stp>
        <stp>Bar</stp>
        <stp/>
        <stp>Open</stp>
        <stp>5</stp>
        <stp>0</stp>
        <stp/>
        <stp/>
        <stp/>
        <stp/>
        <stp>D</stp>
        <tr r="G6" s="1"/>
      </tp>
      <tp>
        <v>99210</v>
        <stp/>
        <stp>StudyData</stp>
        <stp>SUBMINUTE((CUS10),5,Regular)</stp>
        <stp>FG</stp>
        <stp/>
        <stp>Low</stp>
        <stp>5</stp>
        <stp>-18</stp>
        <stp/>
        <stp/>
        <stp/>
        <stp/>
        <stp>D</stp>
        <tr r="AC24" s="1"/>
        <tr r="CD24" s="1"/>
      </tp>
      <tp>
        <v>99210</v>
        <stp/>
        <stp>StudyData</stp>
        <stp>SUBMINUTE((CUS10),5,Regular)</stp>
        <stp>FG</stp>
        <stp/>
        <stp>Low</stp>
        <stp>5</stp>
        <stp>-28</stp>
        <stp/>
        <stp/>
        <stp/>
        <stp/>
        <stp>D</stp>
        <tr r="AC34" s="1"/>
        <tr r="CD34" s="1"/>
      </tp>
      <tp>
        <v>99204</v>
        <stp/>
        <stp>StudyData</stp>
        <stp>SUBMINUTE((CUS10),5,Regular)</stp>
        <stp>FG</stp>
        <stp/>
        <stp>Low</stp>
        <stp>5</stp>
        <stp>-38</stp>
        <stp/>
        <stp/>
        <stp/>
        <stp/>
        <stp>D</stp>
        <tr r="AC44" s="1"/>
        <tr r="CD44" s="1"/>
      </tp>
      <tp>
        <v>99204</v>
        <stp/>
        <stp>StudyData</stp>
        <stp>SUBMINUTE((CUS10),5,Regular)</stp>
        <stp>FG</stp>
        <stp/>
        <stp>Low</stp>
        <stp>5</stp>
        <stp>-48</stp>
        <stp/>
        <stp/>
        <stp/>
        <stp/>
        <stp>D</stp>
        <tr r="AC54" s="1"/>
        <tr r="CD54" s="1"/>
      </tp>
      <tp>
        <v>99214</v>
        <stp/>
        <stp>StudyData</stp>
        <stp>SUBMINUTE((CUS10),5,Regular)</stp>
        <stp>FG</stp>
        <stp/>
        <stp>Low</stp>
        <stp>5</stp>
        <stp>-58</stp>
        <stp/>
        <stp/>
        <stp/>
        <stp/>
        <stp>D</stp>
        <tr r="AC64" s="1"/>
        <tr r="CD64" s="1"/>
      </tp>
      <tp>
        <v>99.65625</v>
        <stp/>
        <stp>StudyData</stp>
        <stp>SUBMINUTE((CUS10),5,Regular)</stp>
        <stp>FG</stp>
        <stp/>
        <stp>Low</stp>
        <stp>5</stp>
        <stp>-18</stp>
        <stp/>
        <stp/>
        <stp/>
        <stp/>
        <stp>T</stp>
        <tr r="AC24" s="1"/>
        <tr r="CD24" s="1"/>
      </tp>
      <tp>
        <v>99.65625</v>
        <stp/>
        <stp>StudyData</stp>
        <stp>SUBMINUTE((CUS10),5,Regular)</stp>
        <stp>FG</stp>
        <stp/>
        <stp>Low</stp>
        <stp>5</stp>
        <stp>-28</stp>
        <stp/>
        <stp/>
        <stp/>
        <stp/>
        <stp>T</stp>
        <tr r="AC34" s="1"/>
        <tr r="CD34" s="1"/>
      </tp>
      <tp>
        <v>99.640625</v>
        <stp/>
        <stp>StudyData</stp>
        <stp>SUBMINUTE((CUS10),5,Regular)</stp>
        <stp>FG</stp>
        <stp/>
        <stp>Low</stp>
        <stp>5</stp>
        <stp>-38</stp>
        <stp/>
        <stp/>
        <stp/>
        <stp/>
        <stp>T</stp>
        <tr r="AC44" s="1"/>
        <tr r="CD44" s="1"/>
      </tp>
      <tp>
        <v>99.640625</v>
        <stp/>
        <stp>StudyData</stp>
        <stp>SUBMINUTE((CUS10),5,Regular)</stp>
        <stp>FG</stp>
        <stp/>
        <stp>Low</stp>
        <stp>5</stp>
        <stp>-48</stp>
        <stp/>
        <stp/>
        <stp/>
        <stp/>
        <stp>T</stp>
        <tr r="AC54" s="1"/>
        <tr r="CD54" s="1"/>
      </tp>
      <tp>
        <v>99.671875</v>
        <stp/>
        <stp>StudyData</stp>
        <stp>SUBMINUTE((CUS10),5,Regular)</stp>
        <stp>FG</stp>
        <stp/>
        <stp>Low</stp>
        <stp>5</stp>
        <stp>-58</stp>
        <stp/>
        <stp/>
        <stp/>
        <stp/>
        <stp>T</stp>
        <tr r="AC64" s="1"/>
        <tr r="CD64" s="1"/>
      </tp>
      <tp>
        <v>42342.444745370369</v>
        <stp/>
        <stp>StudyData</stp>
        <stp>SUBMINUTE((CUS10),1,Regular)</stp>
        <stp>FG</stp>
        <stp/>
        <stp>Time</stp>
        <stp>5</stp>
        <stp>-38</stp>
        <stp/>
        <stp/>
        <stp/>
        <stp/>
        <stp>D</stp>
        <tr r="B44" s="1"/>
      </tp>
      <tp>
        <v>42342.444861111115</v>
        <stp/>
        <stp>StudyData</stp>
        <stp>SUBMINUTE((CUS10),1,Regular)</stp>
        <stp>FG</stp>
        <stp/>
        <stp>Time</stp>
        <stp>5</stp>
        <stp>-28</stp>
        <stp/>
        <stp/>
        <stp/>
        <stp/>
        <stp>D</stp>
        <tr r="B34" s="1"/>
      </tp>
      <tp>
        <v>42342.444976851853</v>
        <stp/>
        <stp>StudyData</stp>
        <stp>SUBMINUTE((CUS10),1,Regular)</stp>
        <stp>FG</stp>
        <stp/>
        <stp>Time</stp>
        <stp>5</stp>
        <stp>-18</stp>
        <stp/>
        <stp/>
        <stp/>
        <stp/>
        <stp>D</stp>
        <tr r="B24" s="1"/>
      </tp>
      <tp>
        <v>42342.444513888891</v>
        <stp/>
        <stp>StudyData</stp>
        <stp>SUBMINUTE((CUS10),1,Regular)</stp>
        <stp>FG</stp>
        <stp/>
        <stp>Time</stp>
        <stp>5</stp>
        <stp>-58</stp>
        <stp/>
        <stp/>
        <stp/>
        <stp/>
        <stp>D</stp>
        <tr r="B64" s="1"/>
      </tp>
      <tp>
        <v>42342.44462962963</v>
        <stp/>
        <stp>StudyData</stp>
        <stp>SUBMINUTE((CUS10),1,Regular)</stp>
        <stp>FG</stp>
        <stp/>
        <stp>Time</stp>
        <stp>5</stp>
        <stp>-48</stp>
        <stp/>
        <stp/>
        <stp/>
        <stp/>
        <stp>D</stp>
        <tr r="B54" s="1"/>
      </tp>
      <tp t="s">
        <v/>
        <stp/>
        <stp>StudyData</stp>
        <stp>AlgOrdBidVol(SUBMINUTE((CUS10),1,Regular),1,0)</stp>
        <stp>Bar</stp>
        <stp/>
        <stp>Open</stp>
        <stp>5</stp>
        <stp>-51</stp>
        <stp/>
        <stp/>
        <stp/>
        <stp/>
        <stp>D</stp>
        <tr r="E57" s="1"/>
      </tp>
      <tp t="s">
        <v/>
        <stp/>
        <stp>StudyData</stp>
        <stp>AlgOrdBidVol(SUBMINUTE((CUS10),1,Regular),1,0)</stp>
        <stp>Bar</stp>
        <stp/>
        <stp>Open</stp>
        <stp>5</stp>
        <stp>-41</stp>
        <stp/>
        <stp/>
        <stp/>
        <stp/>
        <stp>D</stp>
        <tr r="E47" s="1"/>
      </tp>
      <tp t="s">
        <v/>
        <stp/>
        <stp>StudyData</stp>
        <stp>AlgOrdBidVol(SUBMINUTE((CUS10),1,Regular),1,0)</stp>
        <stp>Bar</stp>
        <stp/>
        <stp>Open</stp>
        <stp>5</stp>
        <stp>-31</stp>
        <stp/>
        <stp/>
        <stp/>
        <stp/>
        <stp>D</stp>
        <tr r="E37" s="1"/>
      </tp>
      <tp t="s">
        <v/>
        <stp/>
        <stp>StudyData</stp>
        <stp>AlgOrdBidVol(SUBMINUTE((CUS10),1,Regular),1,0)</stp>
        <stp>Bar</stp>
        <stp/>
        <stp>Open</stp>
        <stp>5</stp>
        <stp>-21</stp>
        <stp/>
        <stp/>
        <stp/>
        <stp/>
        <stp>D</stp>
        <tr r="E27" s="1"/>
      </tp>
      <tp t="s">
        <v/>
        <stp/>
        <stp>StudyData</stp>
        <stp>AlgOrdBidVol(SUBMINUTE((CUS10),1,Regular),1,0)</stp>
        <stp>Bar</stp>
        <stp/>
        <stp>Open</stp>
        <stp>5</stp>
        <stp>-11</stp>
        <stp/>
        <stp/>
        <stp/>
        <stp/>
        <stp>D</stp>
        <tr r="E17" s="1"/>
      </tp>
      <tp>
        <v>0</v>
        <stp/>
        <stp>StudyData</stp>
        <stp>AlgOrdBidVol(SUBMINUTE((CUS10),5,Regular),1,0)</stp>
        <stp>Bar</stp>
        <stp/>
        <stp>Open</stp>
        <stp>5</stp>
        <stp>-51</stp>
        <stp/>
        <stp/>
        <stp/>
        <stp/>
        <stp>D</stp>
        <tr r="AE57" s="1"/>
        <tr r="AE57" s="1"/>
      </tp>
      <tp>
        <v>0</v>
        <stp/>
        <stp>StudyData</stp>
        <stp>AlgOrdBidVol(SUBMINUTE((CUS10),5,Regular),1,0)</stp>
        <stp>Bar</stp>
        <stp/>
        <stp>Open</stp>
        <stp>5</stp>
        <stp>-41</stp>
        <stp/>
        <stp/>
        <stp/>
        <stp/>
        <stp>D</stp>
        <tr r="AE47" s="1"/>
        <tr r="AE47" s="1"/>
      </tp>
      <tp>
        <v>4</v>
        <stp/>
        <stp>StudyData</stp>
        <stp>AlgOrdBidVol(SUBMINUTE((CUS10),5,Regular),1,0)</stp>
        <stp>Bar</stp>
        <stp/>
        <stp>Open</stp>
        <stp>5</stp>
        <stp>-31</stp>
        <stp/>
        <stp/>
        <stp/>
        <stp/>
        <stp>D</stp>
        <tr r="AE37" s="1"/>
        <tr r="AE37" s="1"/>
      </tp>
      <tp t="s">
        <v/>
        <stp/>
        <stp>StudyData</stp>
        <stp>AlgOrdBidVol(SUBMINUTE((CUS10),5,Regular),1,0)</stp>
        <stp>Bar</stp>
        <stp/>
        <stp>Open</stp>
        <stp>5</stp>
        <stp>-21</stp>
        <stp/>
        <stp/>
        <stp/>
        <stp/>
        <stp>D</stp>
        <tr r="AE27" s="1"/>
      </tp>
      <tp t="s">
        <v/>
        <stp/>
        <stp>StudyData</stp>
        <stp>AlgOrdBidVol(SUBMINUTE((CUS10),5,Regular),1,0)</stp>
        <stp>Bar</stp>
        <stp/>
        <stp>Open</stp>
        <stp>5</stp>
        <stp>-11</stp>
        <stp/>
        <stp/>
        <stp/>
        <stp/>
        <stp>D</stp>
        <tr r="AE17" s="1"/>
      </tp>
      <tp t="s">
        <v/>
        <stp/>
        <stp>StudyData</stp>
        <stp>AlgOrdAskVol(SUBMINUTE((CUS10),1,Regular),1,0)</stp>
        <stp>Bar</stp>
        <stp/>
        <stp>Open</stp>
        <stp>5</stp>
        <stp>-11</stp>
        <stp/>
        <stp/>
        <stp/>
        <stp/>
        <stp>D</stp>
        <tr r="F17" s="1"/>
      </tp>
      <tp t="s">
        <v/>
        <stp/>
        <stp>StudyData</stp>
        <stp>AlgOrdAskVol(SUBMINUTE((CUS10),1,Regular),1,0)</stp>
        <stp>Bar</stp>
        <stp/>
        <stp>Open</stp>
        <stp>5</stp>
        <stp>-21</stp>
        <stp/>
        <stp/>
        <stp/>
        <stp/>
        <stp>D</stp>
        <tr r="F27" s="1"/>
      </tp>
      <tp t="s">
        <v/>
        <stp/>
        <stp>StudyData</stp>
        <stp>AlgOrdAskVol(SUBMINUTE((CUS10),1,Regular),1,0)</stp>
        <stp>Bar</stp>
        <stp/>
        <stp>Open</stp>
        <stp>5</stp>
        <stp>-31</stp>
        <stp/>
        <stp/>
        <stp/>
        <stp/>
        <stp>D</stp>
        <tr r="F37" s="1"/>
      </tp>
      <tp t="s">
        <v/>
        <stp/>
        <stp>StudyData</stp>
        <stp>AlgOrdAskVol(SUBMINUTE((CUS10),1,Regular),1,0)</stp>
        <stp>Bar</stp>
        <stp/>
        <stp>Open</stp>
        <stp>5</stp>
        <stp>-41</stp>
        <stp/>
        <stp/>
        <stp/>
        <stp/>
        <stp>D</stp>
        <tr r="F47" s="1"/>
      </tp>
      <tp t="s">
        <v/>
        <stp/>
        <stp>StudyData</stp>
        <stp>AlgOrdAskVol(SUBMINUTE((CUS10),1,Regular),1,0)</stp>
        <stp>Bar</stp>
        <stp/>
        <stp>Open</stp>
        <stp>5</stp>
        <stp>-51</stp>
        <stp/>
        <stp/>
        <stp/>
        <stp/>
        <stp>D</stp>
        <tr r="F57" s="1"/>
      </tp>
      <tp t="s">
        <v/>
        <stp/>
        <stp>StudyData</stp>
        <stp>AlgOrdAskVol(SUBMINUTE((CUS10),5,Regular),1,0)</stp>
        <stp>Bar</stp>
        <stp/>
        <stp>Open</stp>
        <stp>5</stp>
        <stp>-11</stp>
        <stp/>
        <stp/>
        <stp/>
        <stp/>
        <stp>D</stp>
        <tr r="AF17" s="1"/>
      </tp>
      <tp t="s">
        <v/>
        <stp/>
        <stp>StudyData</stp>
        <stp>AlgOrdAskVol(SUBMINUTE((CUS10),5,Regular),1,0)</stp>
        <stp>Bar</stp>
        <stp/>
        <stp>Open</stp>
        <stp>5</stp>
        <stp>-21</stp>
        <stp/>
        <stp/>
        <stp/>
        <stp/>
        <stp>D</stp>
        <tr r="AF27" s="1"/>
      </tp>
      <tp>
        <v>0</v>
        <stp/>
        <stp>StudyData</stp>
        <stp>AlgOrdAskVol(SUBMINUTE((CUS10),5,Regular),1,0)</stp>
        <stp>Bar</stp>
        <stp/>
        <stp>Open</stp>
        <stp>5</stp>
        <stp>-31</stp>
        <stp/>
        <stp/>
        <stp/>
        <stp/>
        <stp>D</stp>
        <tr r="AF37" s="1"/>
        <tr r="AF37" s="1"/>
      </tp>
      <tp>
        <v>0</v>
        <stp/>
        <stp>StudyData</stp>
        <stp>AlgOrdAskVol(SUBMINUTE((CUS10),5,Regular),1,0)</stp>
        <stp>Bar</stp>
        <stp/>
        <stp>Open</stp>
        <stp>5</stp>
        <stp>-41</stp>
        <stp/>
        <stp/>
        <stp/>
        <stp/>
        <stp>D</stp>
        <tr r="AF47" s="1"/>
        <tr r="AF47" s="1"/>
      </tp>
      <tp>
        <v>0</v>
        <stp/>
        <stp>StudyData</stp>
        <stp>AlgOrdAskVol(SUBMINUTE((CUS10),5,Regular),1,0)</stp>
        <stp>Bar</stp>
        <stp/>
        <stp>Open</stp>
        <stp>5</stp>
        <stp>-51</stp>
        <stp/>
        <stp/>
        <stp/>
        <stp/>
        <stp>D</stp>
        <tr r="AF57" s="1"/>
        <tr r="AF57" s="1"/>
      </tp>
      <tp>
        <v>99204</v>
        <stp/>
        <stp>StudyData</stp>
        <stp>SUBMINUTE((CUS10),5,Regular)</stp>
        <stp>FG</stp>
        <stp/>
        <stp>Low</stp>
        <stp>5</stp>
        <stp>-17</stp>
        <stp/>
        <stp/>
        <stp/>
        <stp/>
        <stp>D</stp>
        <tr r="AC23" s="1"/>
        <tr r="CD23" s="1"/>
      </tp>
      <tp>
        <v>99214</v>
        <stp/>
        <stp>StudyData</stp>
        <stp>SUBMINUTE((CUS10),5,Regular)</stp>
        <stp>FG</stp>
        <stp/>
        <stp>Low</stp>
        <stp>5</stp>
        <stp>-27</stp>
        <stp/>
        <stp/>
        <stp/>
        <stp/>
        <stp>D</stp>
        <tr r="AC33" s="1"/>
        <tr r="CD33" s="1"/>
      </tp>
      <tp>
        <v>99210</v>
        <stp/>
        <stp>StudyData</stp>
        <stp>SUBMINUTE((CUS10),5,Regular)</stp>
        <stp>FG</stp>
        <stp/>
        <stp>Low</stp>
        <stp>5</stp>
        <stp>-37</stp>
        <stp/>
        <stp/>
        <stp/>
        <stp/>
        <stp>D</stp>
        <tr r="AC43" s="1"/>
        <tr r="CD43" s="1"/>
      </tp>
      <tp>
        <v>99204</v>
        <stp/>
        <stp>StudyData</stp>
        <stp>SUBMINUTE((CUS10),5,Regular)</stp>
        <stp>FG</stp>
        <stp/>
        <stp>Low</stp>
        <stp>5</stp>
        <stp>-47</stp>
        <stp/>
        <stp/>
        <stp/>
        <stp/>
        <stp>D</stp>
        <tr r="AC53" s="1"/>
        <tr r="CD53" s="1"/>
      </tp>
      <tp>
        <v>99210</v>
        <stp/>
        <stp>StudyData</stp>
        <stp>SUBMINUTE((CUS10),5,Regular)</stp>
        <stp>FG</stp>
        <stp/>
        <stp>Low</stp>
        <stp>5</stp>
        <stp>-57</stp>
        <stp/>
        <stp/>
        <stp/>
        <stp/>
        <stp>D</stp>
        <tr r="AC63" s="1"/>
        <tr r="CD63" s="1"/>
      </tp>
      <tp>
        <v>99.640625</v>
        <stp/>
        <stp>StudyData</stp>
        <stp>SUBMINUTE((CUS10),5,Regular)</stp>
        <stp>FG</stp>
        <stp/>
        <stp>Low</stp>
        <stp>5</stp>
        <stp>-17</stp>
        <stp/>
        <stp/>
        <stp/>
        <stp/>
        <stp>T</stp>
        <tr r="AC23" s="1"/>
        <tr r="CD23" s="1"/>
      </tp>
      <tp>
        <v>99.671875</v>
        <stp/>
        <stp>StudyData</stp>
        <stp>SUBMINUTE((CUS10),5,Regular)</stp>
        <stp>FG</stp>
        <stp/>
        <stp>Low</stp>
        <stp>5</stp>
        <stp>-27</stp>
        <stp/>
        <stp/>
        <stp/>
        <stp/>
        <stp>T</stp>
        <tr r="AC33" s="1"/>
        <tr r="CD33" s="1"/>
      </tp>
      <tp>
        <v>99.65625</v>
        <stp/>
        <stp>StudyData</stp>
        <stp>SUBMINUTE((CUS10),5,Regular)</stp>
        <stp>FG</stp>
        <stp/>
        <stp>Low</stp>
        <stp>5</stp>
        <stp>-37</stp>
        <stp/>
        <stp/>
        <stp/>
        <stp/>
        <stp>T</stp>
        <tr r="AC43" s="1"/>
        <tr r="CD43" s="1"/>
      </tp>
      <tp>
        <v>99.640625</v>
        <stp/>
        <stp>StudyData</stp>
        <stp>SUBMINUTE((CUS10),5,Regular)</stp>
        <stp>FG</stp>
        <stp/>
        <stp>Low</stp>
        <stp>5</stp>
        <stp>-47</stp>
        <stp/>
        <stp/>
        <stp/>
        <stp/>
        <stp>T</stp>
        <tr r="AC53" s="1"/>
        <tr r="CD53" s="1"/>
      </tp>
      <tp>
        <v>99.65625</v>
        <stp/>
        <stp>StudyData</stp>
        <stp>SUBMINUTE((CUS10),5,Regular)</stp>
        <stp>FG</stp>
        <stp/>
        <stp>Low</stp>
        <stp>5</stp>
        <stp>-57</stp>
        <stp/>
        <stp/>
        <stp/>
        <stp/>
        <stp>T</stp>
        <tr r="AC63" s="1"/>
        <tr r="CD63" s="1"/>
      </tp>
      <tp>
        <v>99210</v>
        <stp/>
        <stp>StudyData</stp>
        <stp>SUBMINUTE((CUS10),5,Regular)</stp>
        <stp>FG</stp>
        <stp/>
        <stp>High</stp>
        <stp>5</stp>
        <stp>-53</stp>
        <stp/>
        <stp/>
        <stp/>
        <stp/>
        <stp>D</stp>
        <tr r="AB59" s="1"/>
        <tr r="CC59" s="1"/>
      </tp>
      <tp>
        <v>99210</v>
        <stp/>
        <stp>StudyData</stp>
        <stp>SUBMINUTE((CUS10),5,Regular)</stp>
        <stp>FG</stp>
        <stp/>
        <stp>High</stp>
        <stp>5</stp>
        <stp>-43</stp>
        <stp/>
        <stp/>
        <stp/>
        <stp/>
        <stp>D</stp>
        <tr r="AB49" s="1"/>
        <tr r="CC49" s="1"/>
      </tp>
      <tp>
        <v>99220</v>
        <stp/>
        <stp>StudyData</stp>
        <stp>SUBMINUTE((CUS10),5,Regular)</stp>
        <stp>FG</stp>
        <stp/>
        <stp>High</stp>
        <stp>5</stp>
        <stp>-33</stp>
        <stp/>
        <stp/>
        <stp/>
        <stp/>
        <stp>D</stp>
        <tr r="AB39" s="1"/>
        <tr r="CC39" s="1"/>
      </tp>
      <tp>
        <v>99210</v>
        <stp/>
        <stp>StudyData</stp>
        <stp>SUBMINUTE((CUS10),5,Regular)</stp>
        <stp>FG</stp>
        <stp/>
        <stp>High</stp>
        <stp>5</stp>
        <stp>-23</stp>
        <stp/>
        <stp/>
        <stp/>
        <stp/>
        <stp>D</stp>
        <tr r="AB29" s="1"/>
        <tr r="CC29" s="1"/>
      </tp>
      <tp>
        <v>99214</v>
        <stp/>
        <stp>StudyData</stp>
        <stp>SUBMINUTE((CUS10),5,Regular)</stp>
        <stp>FG</stp>
        <stp/>
        <stp>High</stp>
        <stp>5</stp>
        <stp>-13</stp>
        <stp/>
        <stp/>
        <stp/>
        <stp/>
        <stp>D</stp>
        <tr r="AB19" s="1"/>
        <tr r="CC19" s="1"/>
      </tp>
      <tp>
        <v>99.65625</v>
        <stp/>
        <stp>StudyData</stp>
        <stp>SUBMINUTE((CUS10),5,Regular)</stp>
        <stp>FG</stp>
        <stp/>
        <stp>High</stp>
        <stp>5</stp>
        <stp>-53</stp>
        <stp/>
        <stp/>
        <stp/>
        <stp/>
        <stp>T</stp>
        <tr r="AB59" s="1"/>
        <tr r="CC59" s="1"/>
      </tp>
      <tp>
        <v>99.65625</v>
        <stp/>
        <stp>StudyData</stp>
        <stp>SUBMINUTE((CUS10),5,Regular)</stp>
        <stp>FG</stp>
        <stp/>
        <stp>High</stp>
        <stp>5</stp>
        <stp>-43</stp>
        <stp/>
        <stp/>
        <stp/>
        <stp/>
        <stp>T</stp>
        <tr r="AB49" s="1"/>
        <tr r="CC49" s="1"/>
      </tp>
      <tp>
        <v>99.6875</v>
        <stp/>
        <stp>StudyData</stp>
        <stp>SUBMINUTE((CUS10),5,Regular)</stp>
        <stp>FG</stp>
        <stp/>
        <stp>High</stp>
        <stp>5</stp>
        <stp>-33</stp>
        <stp/>
        <stp/>
        <stp/>
        <stp/>
        <stp>T</stp>
        <tr r="AB39" s="1"/>
        <tr r="CC39" s="1"/>
      </tp>
      <tp>
        <v>99.65625</v>
        <stp/>
        <stp>StudyData</stp>
        <stp>SUBMINUTE((CUS10),5,Regular)</stp>
        <stp>FG</stp>
        <stp/>
        <stp>High</stp>
        <stp>5</stp>
        <stp>-23</stp>
        <stp/>
        <stp/>
        <stp/>
        <stp/>
        <stp>T</stp>
        <tr r="AB29" s="1"/>
        <tr r="CC29" s="1"/>
      </tp>
      <tp>
        <v>99.671875</v>
        <stp/>
        <stp>StudyData</stp>
        <stp>SUBMINUTE((CUS10),5,Regular)</stp>
        <stp>FG</stp>
        <stp/>
        <stp>High</stp>
        <stp>5</stp>
        <stp>-13</stp>
        <stp/>
        <stp/>
        <stp/>
        <stp/>
        <stp>T</stp>
        <tr r="AB19" s="1"/>
        <tr r="CC19" s="1"/>
      </tp>
      <tp>
        <v>42342.444756944446</v>
        <stp/>
        <stp>StudyData</stp>
        <stp>SUBMINUTE((CUS10),1,Regular)</stp>
        <stp>FG</stp>
        <stp/>
        <stp>Time</stp>
        <stp>5</stp>
        <stp>-37</stp>
        <stp/>
        <stp/>
        <stp/>
        <stp/>
        <stp>D</stp>
        <tr r="B43" s="1"/>
      </tp>
      <tp>
        <v>42342.443229166667</v>
        <stp/>
        <stp>StudyData</stp>
        <stp>SUBMINUTE((CUS10),5,Regular)</stp>
        <stp>FG</stp>
        <stp/>
        <stp>Time</stp>
        <stp>5</stp>
        <stp>-33</stp>
        <stp/>
        <stp/>
        <stp/>
        <stp/>
        <stp>D</stp>
        <tr r="Z39" s="1"/>
      </tp>
      <tp>
        <v>42342.444872685184</v>
        <stp/>
        <stp>StudyData</stp>
        <stp>SUBMINUTE((CUS10),1,Regular)</stp>
        <stp>FG</stp>
        <stp/>
        <stp>Time</stp>
        <stp>5</stp>
        <stp>-27</stp>
        <stp/>
        <stp/>
        <stp/>
        <stp/>
        <stp>D</stp>
        <tr r="B33" s="1"/>
      </tp>
      <tp>
        <v>42342.443807870368</v>
        <stp/>
        <stp>StudyData</stp>
        <stp>SUBMINUTE((CUS10),5,Regular)</stp>
        <stp>FG</stp>
        <stp/>
        <stp>Time</stp>
        <stp>5</stp>
        <stp>-23</stp>
        <stp/>
        <stp/>
        <stp/>
        <stp/>
        <stp>D</stp>
        <tr r="Z29" s="1"/>
      </tp>
      <tp>
        <v>42342.44498842593</v>
        <stp/>
        <stp>StudyData</stp>
        <stp>SUBMINUTE((CUS10),1,Regular)</stp>
        <stp>FG</stp>
        <stp/>
        <stp>Time</stp>
        <stp>5</stp>
        <stp>-17</stp>
        <stp/>
        <stp/>
        <stp/>
        <stp/>
        <stp>D</stp>
        <tr r="B23" s="1"/>
      </tp>
      <tp>
        <v>42342.444386574076</v>
        <stp/>
        <stp>StudyData</stp>
        <stp>SUBMINUTE((CUS10),5,Regular)</stp>
        <stp>FG</stp>
        <stp/>
        <stp>Time</stp>
        <stp>5</stp>
        <stp>-13</stp>
        <stp/>
        <stp/>
        <stp/>
        <stp/>
        <stp>D</stp>
        <tr r="Z19" s="1"/>
      </tp>
      <tp>
        <v>42342.444525462961</v>
        <stp/>
        <stp>StudyData</stp>
        <stp>SUBMINUTE((CUS10),1,Regular)</stp>
        <stp>FG</stp>
        <stp/>
        <stp>Time</stp>
        <stp>5</stp>
        <stp>-57</stp>
        <stp/>
        <stp/>
        <stp/>
        <stp/>
        <stp>D</stp>
        <tr r="B63" s="1"/>
      </tp>
      <tp>
        <v>42342.442071759258</v>
        <stp/>
        <stp>StudyData</stp>
        <stp>SUBMINUTE((CUS10),5,Regular)</stp>
        <stp>FG</stp>
        <stp/>
        <stp>Time</stp>
        <stp>5</stp>
        <stp>-53</stp>
        <stp/>
        <stp/>
        <stp/>
        <stp/>
        <stp>D</stp>
        <tr r="Z59" s="1"/>
      </tp>
      <tp>
        <v>42342.444641203707</v>
        <stp/>
        <stp>StudyData</stp>
        <stp>SUBMINUTE((CUS10),1,Regular)</stp>
        <stp>FG</stp>
        <stp/>
        <stp>Time</stp>
        <stp>5</stp>
        <stp>-47</stp>
        <stp/>
        <stp/>
        <stp/>
        <stp/>
        <stp>D</stp>
        <tr r="B53" s="1"/>
      </tp>
      <tp>
        <v>42342.442650462966</v>
        <stp/>
        <stp>StudyData</stp>
        <stp>SUBMINUTE((CUS10),5,Regular)</stp>
        <stp>FG</stp>
        <stp/>
        <stp>Time</stp>
        <stp>5</stp>
        <stp>-43</stp>
        <stp/>
        <stp/>
        <stp/>
        <stp/>
        <stp>D</stp>
        <tr r="Z49" s="1"/>
      </tp>
      <tp t="s">
        <v/>
        <stp/>
        <stp>StudyData</stp>
        <stp>AlgOrdBidVol(SUBMINUTE((CUS10),1,Regular),1,0)</stp>
        <stp>Bar</stp>
        <stp/>
        <stp>Open</stp>
        <stp>5</stp>
        <stp>-60</stp>
        <stp/>
        <stp/>
        <stp/>
        <stp/>
        <stp>D</stp>
        <tr r="E66" s="1"/>
      </tp>
      <tp t="s">
        <v/>
        <stp/>
        <stp>StudyData</stp>
        <stp>AlgOrdBidVol(SUBMINUTE((CUS10),1,Regular),1,0)</stp>
        <stp>Bar</stp>
        <stp/>
        <stp>Open</stp>
        <stp>5</stp>
        <stp>-50</stp>
        <stp/>
        <stp/>
        <stp/>
        <stp/>
        <stp>D</stp>
        <tr r="E56" s="1"/>
      </tp>
      <tp t="s">
        <v/>
        <stp/>
        <stp>StudyData</stp>
        <stp>AlgOrdBidVol(SUBMINUTE((CUS10),1,Regular),1,0)</stp>
        <stp>Bar</stp>
        <stp/>
        <stp>Open</stp>
        <stp>5</stp>
        <stp>-40</stp>
        <stp/>
        <stp/>
        <stp/>
        <stp/>
        <stp>D</stp>
        <tr r="E46" s="1"/>
      </tp>
      <tp t="s">
        <v/>
        <stp/>
        <stp>StudyData</stp>
        <stp>AlgOrdBidVol(SUBMINUTE((CUS10),1,Regular),1,0)</stp>
        <stp>Bar</stp>
        <stp/>
        <stp>Open</stp>
        <stp>5</stp>
        <stp>-30</stp>
        <stp/>
        <stp/>
        <stp/>
        <stp/>
        <stp>D</stp>
        <tr r="E36" s="1"/>
      </tp>
      <tp t="s">
        <v/>
        <stp/>
        <stp>StudyData</stp>
        <stp>AlgOrdBidVol(SUBMINUTE((CUS10),1,Regular),1,0)</stp>
        <stp>Bar</stp>
        <stp/>
        <stp>Open</stp>
        <stp>5</stp>
        <stp>-20</stp>
        <stp/>
        <stp/>
        <stp/>
        <stp/>
        <stp>D</stp>
        <tr r="E26" s="1"/>
      </tp>
      <tp t="s">
        <v/>
        <stp/>
        <stp>StudyData</stp>
        <stp>AlgOrdBidVol(SUBMINUTE((CUS10),1,Regular),1,0)</stp>
        <stp>Bar</stp>
        <stp/>
        <stp>Open</stp>
        <stp>5</stp>
        <stp>-10</stp>
        <stp/>
        <stp/>
        <stp/>
        <stp/>
        <stp>D</stp>
        <tr r="E16" s="1"/>
      </tp>
      <tp>
        <v>0</v>
        <stp/>
        <stp>StudyData</stp>
        <stp>AlgOrdBidVol(SUBMINUTE((CUS10),5,Regular),1,0)</stp>
        <stp>Bar</stp>
        <stp/>
        <stp>Open</stp>
        <stp>5</stp>
        <stp>-60</stp>
        <stp/>
        <stp/>
        <stp/>
        <stp/>
        <stp>D</stp>
        <tr r="AE66" s="1"/>
        <tr r="AE66" s="1"/>
      </tp>
      <tp>
        <v>0</v>
        <stp/>
        <stp>StudyData</stp>
        <stp>AlgOrdBidVol(SUBMINUTE((CUS10),5,Regular),1,0)</stp>
        <stp>Bar</stp>
        <stp/>
        <stp>Open</stp>
        <stp>5</stp>
        <stp>-50</stp>
        <stp/>
        <stp/>
        <stp/>
        <stp/>
        <stp>D</stp>
        <tr r="AE56" s="1"/>
        <tr r="AE56" s="1"/>
      </tp>
      <tp>
        <v>0</v>
        <stp/>
        <stp>StudyData</stp>
        <stp>AlgOrdBidVol(SUBMINUTE((CUS10),5,Regular),1,0)</stp>
        <stp>Bar</stp>
        <stp/>
        <stp>Open</stp>
        <stp>5</stp>
        <stp>-40</stp>
        <stp/>
        <stp/>
        <stp/>
        <stp/>
        <stp>D</stp>
        <tr r="AE46" s="1"/>
        <tr r="AE46" s="1"/>
      </tp>
      <tp t="s">
        <v/>
        <stp/>
        <stp>StudyData</stp>
        <stp>AlgOrdBidVol(SUBMINUTE((CUS10),5,Regular),1,0)</stp>
        <stp>Bar</stp>
        <stp/>
        <stp>Open</stp>
        <stp>5</stp>
        <stp>-30</stp>
        <stp/>
        <stp/>
        <stp/>
        <stp/>
        <stp>D</stp>
        <tr r="AE36" s="1"/>
      </tp>
      <tp t="s">
        <v/>
        <stp/>
        <stp>StudyData</stp>
        <stp>AlgOrdBidVol(SUBMINUTE((CUS10),5,Regular),1,0)</stp>
        <stp>Bar</stp>
        <stp/>
        <stp>Open</stp>
        <stp>5</stp>
        <stp>-20</stp>
        <stp/>
        <stp/>
        <stp/>
        <stp/>
        <stp>D</stp>
        <tr r="AE26" s="1"/>
      </tp>
      <tp t="s">
        <v/>
        <stp/>
        <stp>StudyData</stp>
        <stp>AlgOrdBidVol(SUBMINUTE((CUS10),5,Regular),1,0)</stp>
        <stp>Bar</stp>
        <stp/>
        <stp>Open</stp>
        <stp>5</stp>
        <stp>-10</stp>
        <stp/>
        <stp/>
        <stp/>
        <stp/>
        <stp>D</stp>
        <tr r="AE16" s="1"/>
      </tp>
      <tp t="s">
        <v/>
        <stp/>
        <stp>StudyData</stp>
        <stp>AlgOrdAskVol(SUBMINUTE((CUS10),1,Regular),1,0)</stp>
        <stp>Bar</stp>
        <stp/>
        <stp>Open</stp>
        <stp>5</stp>
        <stp>-10</stp>
        <stp/>
        <stp/>
        <stp/>
        <stp/>
        <stp>D</stp>
        <tr r="F16" s="1"/>
      </tp>
      <tp t="s">
        <v/>
        <stp/>
        <stp>StudyData</stp>
        <stp>AlgOrdAskVol(SUBMINUTE((CUS10),1,Regular),1,0)</stp>
        <stp>Bar</stp>
        <stp/>
        <stp>Open</stp>
        <stp>5</stp>
        <stp>-20</stp>
        <stp/>
        <stp/>
        <stp/>
        <stp/>
        <stp>D</stp>
        <tr r="F26" s="1"/>
      </tp>
      <tp t="s">
        <v/>
        <stp/>
        <stp>StudyData</stp>
        <stp>AlgOrdAskVol(SUBMINUTE((CUS10),1,Regular),1,0)</stp>
        <stp>Bar</stp>
        <stp/>
        <stp>Open</stp>
        <stp>5</stp>
        <stp>-30</stp>
        <stp/>
        <stp/>
        <stp/>
        <stp/>
        <stp>D</stp>
        <tr r="F36" s="1"/>
      </tp>
      <tp t="s">
        <v/>
        <stp/>
        <stp>StudyData</stp>
        <stp>AlgOrdAskVol(SUBMINUTE((CUS10),1,Regular),1,0)</stp>
        <stp>Bar</stp>
        <stp/>
        <stp>Open</stp>
        <stp>5</stp>
        <stp>-40</stp>
        <stp/>
        <stp/>
        <stp/>
        <stp/>
        <stp>D</stp>
        <tr r="F46" s="1"/>
      </tp>
      <tp t="s">
        <v/>
        <stp/>
        <stp>StudyData</stp>
        <stp>AlgOrdAskVol(SUBMINUTE((CUS10),1,Regular),1,0)</stp>
        <stp>Bar</stp>
        <stp/>
        <stp>Open</stp>
        <stp>5</stp>
        <stp>-50</stp>
        <stp/>
        <stp/>
        <stp/>
        <stp/>
        <stp>D</stp>
        <tr r="F56" s="1"/>
      </tp>
      <tp t="s">
        <v/>
        <stp/>
        <stp>StudyData</stp>
        <stp>AlgOrdAskVol(SUBMINUTE((CUS10),1,Regular),1,0)</stp>
        <stp>Bar</stp>
        <stp/>
        <stp>Open</stp>
        <stp>5</stp>
        <stp>-60</stp>
        <stp/>
        <stp/>
        <stp/>
        <stp/>
        <stp>D</stp>
        <tr r="F66" s="1"/>
      </tp>
      <tp t="s">
        <v/>
        <stp/>
        <stp>StudyData</stp>
        <stp>AlgOrdAskVol(SUBMINUTE((CUS10),5,Regular),1,0)</stp>
        <stp>Bar</stp>
        <stp/>
        <stp>Open</stp>
        <stp>5</stp>
        <stp>-10</stp>
        <stp/>
        <stp/>
        <stp/>
        <stp/>
        <stp>D</stp>
        <tr r="AF16" s="1"/>
      </tp>
      <tp t="s">
        <v/>
        <stp/>
        <stp>StudyData</stp>
        <stp>AlgOrdAskVol(SUBMINUTE((CUS10),5,Regular),1,0)</stp>
        <stp>Bar</stp>
        <stp/>
        <stp>Open</stp>
        <stp>5</stp>
        <stp>-20</stp>
        <stp/>
        <stp/>
        <stp/>
        <stp/>
        <stp>D</stp>
        <tr r="AF26" s="1"/>
      </tp>
      <tp t="s">
        <v/>
        <stp/>
        <stp>StudyData</stp>
        <stp>AlgOrdAskVol(SUBMINUTE((CUS10),5,Regular),1,0)</stp>
        <stp>Bar</stp>
        <stp/>
        <stp>Open</stp>
        <stp>5</stp>
        <stp>-30</stp>
        <stp/>
        <stp/>
        <stp/>
        <stp/>
        <stp>D</stp>
        <tr r="AF36" s="1"/>
      </tp>
      <tp>
        <v>0</v>
        <stp/>
        <stp>StudyData</stp>
        <stp>AlgOrdAskVol(SUBMINUTE((CUS10),5,Regular),1,0)</stp>
        <stp>Bar</stp>
        <stp/>
        <stp>Open</stp>
        <stp>5</stp>
        <stp>-40</stp>
        <stp/>
        <stp/>
        <stp/>
        <stp/>
        <stp>D</stp>
        <tr r="AF46" s="1"/>
        <tr r="AF46" s="1"/>
      </tp>
      <tp>
        <v>0</v>
        <stp/>
        <stp>StudyData</stp>
        <stp>AlgOrdAskVol(SUBMINUTE((CUS10),5,Regular),1,0)</stp>
        <stp>Bar</stp>
        <stp/>
        <stp>Open</stp>
        <stp>5</stp>
        <stp>-50</stp>
        <stp/>
        <stp/>
        <stp/>
        <stp/>
        <stp>D</stp>
        <tr r="AF56" s="1"/>
        <tr r="AF56" s="1"/>
      </tp>
      <tp>
        <v>0</v>
        <stp/>
        <stp>StudyData</stp>
        <stp>AlgOrdAskVol(SUBMINUTE((CUS10),5,Regular),1,0)</stp>
        <stp>Bar</stp>
        <stp/>
        <stp>Open</stp>
        <stp>5</stp>
        <stp>-60</stp>
        <stp/>
        <stp/>
        <stp/>
        <stp/>
        <stp>D</stp>
        <tr r="AF66" s="1"/>
        <tr r="AF66" s="1"/>
      </tp>
      <tp t="s">
        <v/>
        <stp/>
        <stp>StudyData</stp>
        <stp>AlgOrdBidVol(SUBMINUTE((CUS10),1,Regular),1,0)</stp>
        <stp>Bar</stp>
        <stp/>
        <stp>Open</stp>
        <stp>5</stp>
        <stp>0</stp>
        <stp/>
        <stp/>
        <stp/>
        <stp/>
        <stp>D</stp>
        <tr r="E6" s="1"/>
      </tp>
      <tp>
        <v>99204</v>
        <stp/>
        <stp>StudyData</stp>
        <stp>SUBMINUTE((CUS10),5,Regular)</stp>
        <stp>FG</stp>
        <stp/>
        <stp>Low</stp>
        <stp>5</stp>
        <stp>-16</stp>
        <stp/>
        <stp/>
        <stp/>
        <stp/>
        <stp>D</stp>
        <tr r="AC22" s="1"/>
        <tr r="CD22" s="1"/>
      </tp>
      <tp>
        <v>99204</v>
        <stp/>
        <stp>StudyData</stp>
        <stp>SUBMINUTE((CUS10),5,Regular)</stp>
        <stp>FG</stp>
        <stp/>
        <stp>Low</stp>
        <stp>5</stp>
        <stp>-26</stp>
        <stp/>
        <stp/>
        <stp/>
        <stp/>
        <stp>D</stp>
        <tr r="AC32" s="1"/>
        <tr r="CD32" s="1"/>
      </tp>
      <tp>
        <v>99210</v>
        <stp/>
        <stp>StudyData</stp>
        <stp>SUBMINUTE((CUS10),5,Regular)</stp>
        <stp>FG</stp>
        <stp/>
        <stp>Low</stp>
        <stp>5</stp>
        <stp>-36</stp>
        <stp/>
        <stp/>
        <stp/>
        <stp/>
        <stp>D</stp>
        <tr r="AC42" s="1"/>
        <tr r="CD42" s="1"/>
      </tp>
      <tp>
        <v>99204</v>
        <stp/>
        <stp>StudyData</stp>
        <stp>SUBMINUTE((CUS10),5,Regular)</stp>
        <stp>FG</stp>
        <stp/>
        <stp>Low</stp>
        <stp>5</stp>
        <stp>-46</stp>
        <stp/>
        <stp/>
        <stp/>
        <stp/>
        <stp>D</stp>
        <tr r="AC52" s="1"/>
        <tr r="CD52" s="1"/>
      </tp>
      <tp>
        <v>99210</v>
        <stp/>
        <stp>StudyData</stp>
        <stp>SUBMINUTE((CUS10),5,Regular)</stp>
        <stp>FG</stp>
        <stp/>
        <stp>Low</stp>
        <stp>5</stp>
        <stp>-56</stp>
        <stp/>
        <stp/>
        <stp/>
        <stp/>
        <stp>D</stp>
        <tr r="AC62" s="1"/>
        <tr r="CD62" s="1"/>
      </tp>
      <tp>
        <v>99.640625</v>
        <stp/>
        <stp>StudyData</stp>
        <stp>SUBMINUTE((CUS10),5,Regular)</stp>
        <stp>FG</stp>
        <stp/>
        <stp>Low</stp>
        <stp>5</stp>
        <stp>-16</stp>
        <stp/>
        <stp/>
        <stp/>
        <stp/>
        <stp>T</stp>
        <tr r="AC22" s="1"/>
        <tr r="CD22" s="1"/>
      </tp>
      <tp>
        <v>99.640625</v>
        <stp/>
        <stp>StudyData</stp>
        <stp>SUBMINUTE((CUS10),5,Regular)</stp>
        <stp>FG</stp>
        <stp/>
        <stp>Low</stp>
        <stp>5</stp>
        <stp>-26</stp>
        <stp/>
        <stp/>
        <stp/>
        <stp/>
        <stp>T</stp>
        <tr r="AC32" s="1"/>
        <tr r="CD32" s="1"/>
      </tp>
      <tp>
        <v>99.65625</v>
        <stp/>
        <stp>StudyData</stp>
        <stp>SUBMINUTE((CUS10),5,Regular)</stp>
        <stp>FG</stp>
        <stp/>
        <stp>Low</stp>
        <stp>5</stp>
        <stp>-36</stp>
        <stp/>
        <stp/>
        <stp/>
        <stp/>
        <stp>T</stp>
        <tr r="AC42" s="1"/>
        <tr r="CD42" s="1"/>
      </tp>
      <tp>
        <v>99.640625</v>
        <stp/>
        <stp>StudyData</stp>
        <stp>SUBMINUTE((CUS10),5,Regular)</stp>
        <stp>FG</stp>
        <stp/>
        <stp>Low</stp>
        <stp>5</stp>
        <stp>-46</stp>
        <stp/>
        <stp/>
        <stp/>
        <stp/>
        <stp>T</stp>
        <tr r="AC52" s="1"/>
        <tr r="CD52" s="1"/>
      </tp>
      <tp>
        <v>99.65625</v>
        <stp/>
        <stp>StudyData</stp>
        <stp>SUBMINUTE((CUS10),5,Regular)</stp>
        <stp>FG</stp>
        <stp/>
        <stp>Low</stp>
        <stp>5</stp>
        <stp>-56</stp>
        <stp/>
        <stp/>
        <stp/>
        <stp/>
        <stp>T</stp>
        <tr r="AC62" s="1"/>
        <tr r="CD62" s="1"/>
      </tp>
      <tp>
        <v>99210</v>
        <stp/>
        <stp>StudyData</stp>
        <stp>SUBMINUTE((CUS10),5,Regular)</stp>
        <stp>FG</stp>
        <stp/>
        <stp>High</stp>
        <stp>5</stp>
        <stp>-52</stp>
        <stp/>
        <stp/>
        <stp/>
        <stp/>
        <stp>D</stp>
        <tr r="AB58" s="1"/>
        <tr r="CC58" s="1"/>
      </tp>
      <tp>
        <v>99210</v>
        <stp/>
        <stp>StudyData</stp>
        <stp>SUBMINUTE((CUS10),5,Regular)</stp>
        <stp>FG</stp>
        <stp/>
        <stp>High</stp>
        <stp>5</stp>
        <stp>-42</stp>
        <stp/>
        <stp/>
        <stp/>
        <stp/>
        <stp>D</stp>
        <tr r="AB48" s="1"/>
        <tr r="CC48" s="1"/>
      </tp>
      <tp>
        <v>99220</v>
        <stp/>
        <stp>StudyData</stp>
        <stp>SUBMINUTE((CUS10),5,Regular)</stp>
        <stp>FG</stp>
        <stp/>
        <stp>High</stp>
        <stp>5</stp>
        <stp>-32</stp>
        <stp/>
        <stp/>
        <stp/>
        <stp/>
        <stp>D</stp>
        <tr r="AB38" s="1"/>
        <tr r="CC38" s="1"/>
      </tp>
      <tp>
        <v>99210</v>
        <stp/>
        <stp>StudyData</stp>
        <stp>SUBMINUTE((CUS10),5,Regular)</stp>
        <stp>FG</stp>
        <stp/>
        <stp>High</stp>
        <stp>5</stp>
        <stp>-22</stp>
        <stp/>
        <stp/>
        <stp/>
        <stp/>
        <stp>D</stp>
        <tr r="AB28" s="1"/>
        <tr r="CC28" s="1"/>
      </tp>
      <tp>
        <v>99214</v>
        <stp/>
        <stp>StudyData</stp>
        <stp>SUBMINUTE((CUS10),5,Regular)</stp>
        <stp>FG</stp>
        <stp/>
        <stp>High</stp>
        <stp>5</stp>
        <stp>-12</stp>
        <stp/>
        <stp/>
        <stp/>
        <stp/>
        <stp>D</stp>
        <tr r="AB18" s="1"/>
        <tr r="CC18" s="1"/>
      </tp>
      <tp>
        <v>99.65625</v>
        <stp/>
        <stp>StudyData</stp>
        <stp>SUBMINUTE((CUS10),5,Regular)</stp>
        <stp>FG</stp>
        <stp/>
        <stp>High</stp>
        <stp>5</stp>
        <stp>-52</stp>
        <stp/>
        <stp/>
        <stp/>
        <stp/>
        <stp>T</stp>
        <tr r="AB58" s="1"/>
        <tr r="CC58" s="1"/>
      </tp>
      <tp>
        <v>99.65625</v>
        <stp/>
        <stp>StudyData</stp>
        <stp>SUBMINUTE((CUS10),5,Regular)</stp>
        <stp>FG</stp>
        <stp/>
        <stp>High</stp>
        <stp>5</stp>
        <stp>-42</stp>
        <stp/>
        <stp/>
        <stp/>
        <stp/>
        <stp>T</stp>
        <tr r="AB48" s="1"/>
        <tr r="CC48" s="1"/>
      </tp>
      <tp>
        <v>99.6875</v>
        <stp/>
        <stp>StudyData</stp>
        <stp>SUBMINUTE((CUS10),5,Regular)</stp>
        <stp>FG</stp>
        <stp/>
        <stp>High</stp>
        <stp>5</stp>
        <stp>-32</stp>
        <stp/>
        <stp/>
        <stp/>
        <stp/>
        <stp>T</stp>
        <tr r="AB38" s="1"/>
        <tr r="CC38" s="1"/>
      </tp>
      <tp>
        <v>99.65625</v>
        <stp/>
        <stp>StudyData</stp>
        <stp>SUBMINUTE((CUS10),5,Regular)</stp>
        <stp>FG</stp>
        <stp/>
        <stp>High</stp>
        <stp>5</stp>
        <stp>-22</stp>
        <stp/>
        <stp/>
        <stp/>
        <stp/>
        <stp>T</stp>
        <tr r="AB28" s="1"/>
        <tr r="CC28" s="1"/>
      </tp>
      <tp>
        <v>99.671875</v>
        <stp/>
        <stp>StudyData</stp>
        <stp>SUBMINUTE((CUS10),5,Regular)</stp>
        <stp>FG</stp>
        <stp/>
        <stp>High</stp>
        <stp>5</stp>
        <stp>-12</stp>
        <stp/>
        <stp/>
        <stp/>
        <stp/>
        <stp>T</stp>
        <tr r="AB18" s="1"/>
        <tr r="CC18" s="1"/>
      </tp>
      <tp>
        <v>42342.444768518522</v>
        <stp/>
        <stp>StudyData</stp>
        <stp>SUBMINUTE((CUS10),1,Regular)</stp>
        <stp>FG</stp>
        <stp/>
        <stp>Time</stp>
        <stp>5</stp>
        <stp>-36</stp>
        <stp/>
        <stp/>
        <stp/>
        <stp/>
        <stp>D</stp>
        <tr r="B42" s="1"/>
      </tp>
      <tp>
        <v>42342.443287037044</v>
        <stp/>
        <stp>StudyData</stp>
        <stp>SUBMINUTE((CUS10),5,Regular)</stp>
        <stp>FG</stp>
        <stp/>
        <stp>Time</stp>
        <stp>5</stp>
        <stp>-32</stp>
        <stp/>
        <stp/>
        <stp/>
        <stp/>
        <stp>D</stp>
        <tr r="Z38" s="1"/>
      </tp>
      <tp>
        <v>42342.444884259261</v>
        <stp/>
        <stp>StudyData</stp>
        <stp>SUBMINUTE((CUS10),1,Regular)</stp>
        <stp>FG</stp>
        <stp/>
        <stp>Time</stp>
        <stp>5</stp>
        <stp>-26</stp>
        <stp/>
        <stp/>
        <stp/>
        <stp/>
        <stp>D</stp>
        <tr r="B32" s="1"/>
      </tp>
      <tp>
        <v>42342.443865740737</v>
        <stp/>
        <stp>StudyData</stp>
        <stp>SUBMINUTE((CUS10),5,Regular)</stp>
        <stp>FG</stp>
        <stp/>
        <stp>Time</stp>
        <stp>5</stp>
        <stp>-22</stp>
        <stp/>
        <stp/>
        <stp/>
        <stp/>
        <stp>D</stp>
        <tr r="Z28" s="1"/>
      </tp>
      <tp>
        <v>42342.445</v>
        <stp/>
        <stp>StudyData</stp>
        <stp>SUBMINUTE((CUS10),1,Regular)</stp>
        <stp>FG</stp>
        <stp/>
        <stp>Time</stp>
        <stp>5</stp>
        <stp>-16</stp>
        <stp/>
        <stp/>
        <stp/>
        <stp/>
        <stp>D</stp>
        <tr r="B22" s="1"/>
      </tp>
      <tp>
        <v>42342.444444444445</v>
        <stp/>
        <stp>StudyData</stp>
        <stp>SUBMINUTE((CUS10),5,Regular)</stp>
        <stp>FG</stp>
        <stp/>
        <stp>Time</stp>
        <stp>5</stp>
        <stp>-12</stp>
        <stp/>
        <stp/>
        <stp/>
        <stp/>
        <stp>D</stp>
        <tr r="Z18" s="1"/>
      </tp>
      <tp>
        <v>42342.444537037038</v>
        <stp/>
        <stp>StudyData</stp>
        <stp>SUBMINUTE((CUS10),1,Regular)</stp>
        <stp>FG</stp>
        <stp/>
        <stp>Time</stp>
        <stp>5</stp>
        <stp>-56</stp>
        <stp/>
        <stp/>
        <stp/>
        <stp/>
        <stp>D</stp>
        <tr r="B62" s="1"/>
      </tp>
      <tp>
        <v>42342.442129629628</v>
        <stp/>
        <stp>StudyData</stp>
        <stp>SUBMINUTE((CUS10),5,Regular)</stp>
        <stp>FG</stp>
        <stp/>
        <stp>Time</stp>
        <stp>5</stp>
        <stp>-52</stp>
        <stp/>
        <stp/>
        <stp/>
        <stp/>
        <stp>D</stp>
        <tr r="Z58" s="1"/>
      </tp>
      <tp>
        <v>42342.444652777776</v>
        <stp/>
        <stp>StudyData</stp>
        <stp>SUBMINUTE((CUS10),1,Regular)</stp>
        <stp>FG</stp>
        <stp/>
        <stp>Time</stp>
        <stp>5</stp>
        <stp>-46</stp>
        <stp/>
        <stp/>
        <stp/>
        <stp/>
        <stp>D</stp>
        <tr r="B52" s="1"/>
      </tp>
      <tp>
        <v>42342.442708333336</v>
        <stp/>
        <stp>StudyData</stp>
        <stp>SUBMINUTE((CUS10),5,Regular)</stp>
        <stp>FG</stp>
        <stp/>
        <stp>Time</stp>
        <stp>5</stp>
        <stp>-42</stp>
        <stp/>
        <stp/>
        <stp/>
        <stp/>
        <stp>D</stp>
        <tr r="Z48" s="1"/>
      </tp>
      <tp t="s">
        <v/>
        <stp/>
        <stp>StudyData</stp>
        <stp>AlgOrdBidVol(SUBMINUTE((CUS10),1,Regular),1,0)</stp>
        <stp>Bar</stp>
        <stp/>
        <stp>Open</stp>
        <stp>5</stp>
        <stp>-53</stp>
        <stp/>
        <stp/>
        <stp/>
        <stp/>
        <stp>D</stp>
        <tr r="E59" s="1"/>
      </tp>
      <tp t="s">
        <v/>
        <stp/>
        <stp>StudyData</stp>
        <stp>AlgOrdBidVol(SUBMINUTE((CUS10),1,Regular),1,0)</stp>
        <stp>Bar</stp>
        <stp/>
        <stp>Open</stp>
        <stp>5</stp>
        <stp>-43</stp>
        <stp/>
        <stp/>
        <stp/>
        <stp/>
        <stp>D</stp>
        <tr r="E49" s="1"/>
      </tp>
      <tp t="s">
        <v/>
        <stp/>
        <stp>StudyData</stp>
        <stp>AlgOrdBidVol(SUBMINUTE((CUS10),1,Regular),1,0)</stp>
        <stp>Bar</stp>
        <stp/>
        <stp>Open</stp>
        <stp>5</stp>
        <stp>-33</stp>
        <stp/>
        <stp/>
        <stp/>
        <stp/>
        <stp>D</stp>
        <tr r="E39" s="1"/>
      </tp>
      <tp t="s">
        <v/>
        <stp/>
        <stp>StudyData</stp>
        <stp>AlgOrdBidVol(SUBMINUTE((CUS10),1,Regular),1,0)</stp>
        <stp>Bar</stp>
        <stp/>
        <stp>Open</stp>
        <stp>5</stp>
        <stp>-23</stp>
        <stp/>
        <stp/>
        <stp/>
        <stp/>
        <stp>D</stp>
        <tr r="E29" s="1"/>
      </tp>
      <tp t="s">
        <v/>
        <stp/>
        <stp>StudyData</stp>
        <stp>AlgOrdBidVol(SUBMINUTE((CUS10),1,Regular),1,0)</stp>
        <stp>Bar</stp>
        <stp/>
        <stp>Open</stp>
        <stp>5</stp>
        <stp>-13</stp>
        <stp/>
        <stp/>
        <stp/>
        <stp/>
        <stp>D</stp>
        <tr r="E19" s="1"/>
      </tp>
      <tp>
        <v>0</v>
        <stp/>
        <stp>StudyData</stp>
        <stp>AlgOrdBidVol(SUBMINUTE((CUS10),5,Regular),1,0)</stp>
        <stp>Bar</stp>
        <stp/>
        <stp>Open</stp>
        <stp>5</stp>
        <stp>-53</stp>
        <stp/>
        <stp/>
        <stp/>
        <stp/>
        <stp>D</stp>
        <tr r="AE59" s="1"/>
        <tr r="AE59" s="1"/>
      </tp>
      <tp>
        <v>0</v>
        <stp/>
        <stp>StudyData</stp>
        <stp>AlgOrdBidVol(SUBMINUTE((CUS10),5,Regular),1,0)</stp>
        <stp>Bar</stp>
        <stp/>
        <stp>Open</stp>
        <stp>5</stp>
        <stp>-43</stp>
        <stp/>
        <stp/>
        <stp/>
        <stp/>
        <stp>D</stp>
        <tr r="AE49" s="1"/>
        <tr r="AE49" s="1"/>
      </tp>
      <tp>
        <v>0</v>
        <stp/>
        <stp>StudyData</stp>
        <stp>AlgOrdBidVol(SUBMINUTE((CUS10),5,Regular),1,0)</stp>
        <stp>Bar</stp>
        <stp/>
        <stp>Open</stp>
        <stp>5</stp>
        <stp>-33</stp>
        <stp/>
        <stp/>
        <stp/>
        <stp/>
        <stp>D</stp>
        <tr r="AE39" s="1"/>
        <tr r="AE39" s="1"/>
      </tp>
      <tp t="s">
        <v/>
        <stp/>
        <stp>StudyData</stp>
        <stp>AlgOrdBidVol(SUBMINUTE((CUS10),5,Regular),1,0)</stp>
        <stp>Bar</stp>
        <stp/>
        <stp>Open</stp>
        <stp>5</stp>
        <stp>-23</stp>
        <stp/>
        <stp/>
        <stp/>
        <stp/>
        <stp>D</stp>
        <tr r="AE29" s="1"/>
      </tp>
      <tp t="s">
        <v/>
        <stp/>
        <stp>StudyData</stp>
        <stp>AlgOrdBidVol(SUBMINUTE((CUS10),5,Regular),1,0)</stp>
        <stp>Bar</stp>
        <stp/>
        <stp>Open</stp>
        <stp>5</stp>
        <stp>-13</stp>
        <stp/>
        <stp/>
        <stp/>
        <stp/>
        <stp>D</stp>
        <tr r="AE19" s="1"/>
      </tp>
      <tp t="s">
        <v/>
        <stp/>
        <stp>StudyData</stp>
        <stp>AlgOrdAskVol(SUBMINUTE((CUS10),1,Regular),1,0)</stp>
        <stp>Bar</stp>
        <stp/>
        <stp>Open</stp>
        <stp>5</stp>
        <stp>-13</stp>
        <stp/>
        <stp/>
        <stp/>
        <stp/>
        <stp>D</stp>
        <tr r="F19" s="1"/>
      </tp>
      <tp t="s">
        <v/>
        <stp/>
        <stp>StudyData</stp>
        <stp>AlgOrdAskVol(SUBMINUTE((CUS10),1,Regular),1,0)</stp>
        <stp>Bar</stp>
        <stp/>
        <stp>Open</stp>
        <stp>5</stp>
        <stp>-23</stp>
        <stp/>
        <stp/>
        <stp/>
        <stp/>
        <stp>D</stp>
        <tr r="F29" s="1"/>
      </tp>
      <tp t="s">
        <v/>
        <stp/>
        <stp>StudyData</stp>
        <stp>AlgOrdAskVol(SUBMINUTE((CUS10),1,Regular),1,0)</stp>
        <stp>Bar</stp>
        <stp/>
        <stp>Open</stp>
        <stp>5</stp>
        <stp>-33</stp>
        <stp/>
        <stp/>
        <stp/>
        <stp/>
        <stp>D</stp>
        <tr r="F39" s="1"/>
      </tp>
      <tp t="s">
        <v/>
        <stp/>
        <stp>StudyData</stp>
        <stp>AlgOrdAskVol(SUBMINUTE((CUS10),1,Regular),1,0)</stp>
        <stp>Bar</stp>
        <stp/>
        <stp>Open</stp>
        <stp>5</stp>
        <stp>-43</stp>
        <stp/>
        <stp/>
        <stp/>
        <stp/>
        <stp>D</stp>
        <tr r="F49" s="1"/>
      </tp>
      <tp t="s">
        <v/>
        <stp/>
        <stp>StudyData</stp>
        <stp>AlgOrdAskVol(SUBMINUTE((CUS10),1,Regular),1,0)</stp>
        <stp>Bar</stp>
        <stp/>
        <stp>Open</stp>
        <stp>5</stp>
        <stp>-53</stp>
        <stp/>
        <stp/>
        <stp/>
        <stp/>
        <stp>D</stp>
        <tr r="F59" s="1"/>
      </tp>
      <tp t="s">
        <v/>
        <stp/>
        <stp>StudyData</stp>
        <stp>AlgOrdAskVol(SUBMINUTE((CUS10),5,Regular),1,0)</stp>
        <stp>Bar</stp>
        <stp/>
        <stp>Open</stp>
        <stp>5</stp>
        <stp>-13</stp>
        <stp/>
        <stp/>
        <stp/>
        <stp/>
        <stp>D</stp>
        <tr r="AF19" s="1"/>
      </tp>
      <tp t="s">
        <v/>
        <stp/>
        <stp>StudyData</stp>
        <stp>AlgOrdAskVol(SUBMINUTE((CUS10),5,Regular),1,0)</stp>
        <stp>Bar</stp>
        <stp/>
        <stp>Open</stp>
        <stp>5</stp>
        <stp>-23</stp>
        <stp/>
        <stp/>
        <stp/>
        <stp/>
        <stp>D</stp>
        <tr r="AF29" s="1"/>
      </tp>
      <tp>
        <v>0</v>
        <stp/>
        <stp>StudyData</stp>
        <stp>AlgOrdAskVol(SUBMINUTE((CUS10),5,Regular),1,0)</stp>
        <stp>Bar</stp>
        <stp/>
        <stp>Open</stp>
        <stp>5</stp>
        <stp>-33</stp>
        <stp/>
        <stp/>
        <stp/>
        <stp/>
        <stp>D</stp>
        <tr r="AF39" s="1"/>
        <tr r="AF39" s="1"/>
      </tp>
      <tp>
        <v>0</v>
        <stp/>
        <stp>StudyData</stp>
        <stp>AlgOrdAskVol(SUBMINUTE((CUS10),5,Regular),1,0)</stp>
        <stp>Bar</stp>
        <stp/>
        <stp>Open</stp>
        <stp>5</stp>
        <stp>-43</stp>
        <stp/>
        <stp/>
        <stp/>
        <stp/>
        <stp>D</stp>
        <tr r="AF49" s="1"/>
        <tr r="AF49" s="1"/>
      </tp>
      <tp>
        <v>0</v>
        <stp/>
        <stp>StudyData</stp>
        <stp>AlgOrdAskVol(SUBMINUTE((CUS10),5,Regular),1,0)</stp>
        <stp>Bar</stp>
        <stp/>
        <stp>Open</stp>
        <stp>5</stp>
        <stp>-53</stp>
        <stp/>
        <stp/>
        <stp/>
        <stp/>
        <stp>D</stp>
        <tr r="AF59" s="1"/>
        <tr r="AF59" s="1"/>
      </tp>
      <tp>
        <v>0</v>
        <stp/>
        <stp>StudyData</stp>
        <stp>BAVolCr.BidVol^(SUBMINUTE((CUS10),5,Regular),5,0)</stp>
        <stp>Bar</stp>
        <stp/>
        <stp>Open</stp>
        <stp>5</stp>
        <stp>0</stp>
        <stp/>
        <stp/>
        <stp/>
        <stp/>
        <stp>D</stp>
        <tr r="AG6" s="1"/>
      </tp>
      <tp>
        <v>99204</v>
        <stp/>
        <stp>StudyData</stp>
        <stp>SUBMINUTE((CUS10),5,Regular)</stp>
        <stp>FG</stp>
        <stp/>
        <stp>Low</stp>
        <stp>5</stp>
        <stp>-15</stp>
        <stp/>
        <stp/>
        <stp/>
        <stp/>
        <stp>D</stp>
        <tr r="AC21" s="1"/>
        <tr r="CD21" s="1"/>
      </tp>
      <tp>
        <v>99204</v>
        <stp/>
        <stp>StudyData</stp>
        <stp>SUBMINUTE((CUS10),5,Regular)</stp>
        <stp>FG</stp>
        <stp/>
        <stp>Low</stp>
        <stp>5</stp>
        <stp>-25</stp>
        <stp/>
        <stp/>
        <stp/>
        <stp/>
        <stp>D</stp>
        <tr r="AC31" s="1"/>
        <tr r="CD31" s="1"/>
      </tp>
      <tp>
        <v>99210</v>
        <stp/>
        <stp>StudyData</stp>
        <stp>SUBMINUTE((CUS10),5,Regular)</stp>
        <stp>FG</stp>
        <stp/>
        <stp>Low</stp>
        <stp>5</stp>
        <stp>-35</stp>
        <stp/>
        <stp/>
        <stp/>
        <stp/>
        <stp>D</stp>
        <tr r="AC41" s="1"/>
        <tr r="CD41" s="1"/>
      </tp>
      <tp>
        <v>99204</v>
        <stp/>
        <stp>StudyData</stp>
        <stp>SUBMINUTE((CUS10),5,Regular)</stp>
        <stp>FG</stp>
        <stp/>
        <stp>Low</stp>
        <stp>5</stp>
        <stp>-45</stp>
        <stp/>
        <stp/>
        <stp/>
        <stp/>
        <stp>D</stp>
        <tr r="AC51" s="1"/>
        <tr r="CD51" s="1"/>
      </tp>
      <tp>
        <v>99210</v>
        <stp/>
        <stp>StudyData</stp>
        <stp>SUBMINUTE((CUS10),5,Regular)</stp>
        <stp>FG</stp>
        <stp/>
        <stp>Low</stp>
        <stp>5</stp>
        <stp>-55</stp>
        <stp/>
        <stp/>
        <stp/>
        <stp/>
        <stp>D</stp>
        <tr r="AC61" s="1"/>
        <tr r="CD61" s="1"/>
      </tp>
      <tp>
        <v>99.640625</v>
        <stp/>
        <stp>StudyData</stp>
        <stp>SUBMINUTE((CUS10),5,Regular)</stp>
        <stp>FG</stp>
        <stp/>
        <stp>Low</stp>
        <stp>5</stp>
        <stp>-15</stp>
        <stp/>
        <stp/>
        <stp/>
        <stp/>
        <stp>T</stp>
        <tr r="AC21" s="1"/>
        <tr r="CD21" s="1"/>
      </tp>
      <tp>
        <v>99.640625</v>
        <stp/>
        <stp>StudyData</stp>
        <stp>SUBMINUTE((CUS10),5,Regular)</stp>
        <stp>FG</stp>
        <stp/>
        <stp>Low</stp>
        <stp>5</stp>
        <stp>-25</stp>
        <stp/>
        <stp/>
        <stp/>
        <stp/>
        <stp>T</stp>
        <tr r="AC31" s="1"/>
        <tr r="CD31" s="1"/>
      </tp>
      <tp>
        <v>99.65625</v>
        <stp/>
        <stp>StudyData</stp>
        <stp>SUBMINUTE((CUS10),5,Regular)</stp>
        <stp>FG</stp>
        <stp/>
        <stp>Low</stp>
        <stp>5</stp>
        <stp>-35</stp>
        <stp/>
        <stp/>
        <stp/>
        <stp/>
        <stp>T</stp>
        <tr r="AC41" s="1"/>
        <tr r="CD41" s="1"/>
      </tp>
      <tp>
        <v>99.640625</v>
        <stp/>
        <stp>StudyData</stp>
        <stp>SUBMINUTE((CUS10),5,Regular)</stp>
        <stp>FG</stp>
        <stp/>
        <stp>Low</stp>
        <stp>5</stp>
        <stp>-45</stp>
        <stp/>
        <stp/>
        <stp/>
        <stp/>
        <stp>T</stp>
        <tr r="AC51" s="1"/>
        <tr r="CD51" s="1"/>
      </tp>
      <tp>
        <v>99.65625</v>
        <stp/>
        <stp>StudyData</stp>
        <stp>SUBMINUTE((CUS10),5,Regular)</stp>
        <stp>FG</stp>
        <stp/>
        <stp>Low</stp>
        <stp>5</stp>
        <stp>-55</stp>
        <stp/>
        <stp/>
        <stp/>
        <stp/>
        <stp>T</stp>
        <tr r="AC61" s="1"/>
        <tr r="CD61" s="1"/>
      </tp>
      <tp>
        <v>99210</v>
        <stp/>
        <stp>StudyData</stp>
        <stp>SUBMINUTE((CUS10),5,Regular)</stp>
        <stp>FG</stp>
        <stp/>
        <stp>High</stp>
        <stp>5</stp>
        <stp>-51</stp>
        <stp/>
        <stp/>
        <stp/>
        <stp/>
        <stp>D</stp>
        <tr r="AB57" s="1"/>
        <tr r="CC57" s="1"/>
      </tp>
      <tp>
        <v>99210</v>
        <stp/>
        <stp>StudyData</stp>
        <stp>SUBMINUTE((CUS10),5,Regular)</stp>
        <stp>FG</stp>
        <stp/>
        <stp>High</stp>
        <stp>5</stp>
        <stp>-41</stp>
        <stp/>
        <stp/>
        <stp/>
        <stp/>
        <stp>D</stp>
        <tr r="AB47" s="1"/>
        <tr r="CC47" s="1"/>
      </tp>
      <tp>
        <v>99220</v>
        <stp/>
        <stp>StudyData</stp>
        <stp>SUBMINUTE((CUS10),5,Regular)</stp>
        <stp>FG</stp>
        <stp/>
        <stp>High</stp>
        <stp>5</stp>
        <stp>-31</stp>
        <stp/>
        <stp/>
        <stp/>
        <stp/>
        <stp>D</stp>
        <tr r="AB37" s="1"/>
        <tr r="CC37" s="1"/>
      </tp>
      <tp>
        <v>99210</v>
        <stp/>
        <stp>StudyData</stp>
        <stp>SUBMINUTE((CUS10),5,Regular)</stp>
        <stp>FG</stp>
        <stp/>
        <stp>High</stp>
        <stp>5</stp>
        <stp>-21</stp>
        <stp/>
        <stp/>
        <stp/>
        <stp/>
        <stp>D</stp>
        <tr r="AB27" s="1"/>
        <tr r="CC27" s="1"/>
      </tp>
      <tp>
        <v>99214</v>
        <stp/>
        <stp>StudyData</stp>
        <stp>SUBMINUTE((CUS10),5,Regular)</stp>
        <stp>FG</stp>
        <stp/>
        <stp>High</stp>
        <stp>5</stp>
        <stp>-11</stp>
        <stp/>
        <stp/>
        <stp/>
        <stp/>
        <stp>D</stp>
        <tr r="AB17" s="1"/>
        <tr r="CC17" s="1"/>
      </tp>
      <tp>
        <v>99.65625</v>
        <stp/>
        <stp>StudyData</stp>
        <stp>SUBMINUTE((CUS10),5,Regular)</stp>
        <stp>FG</stp>
        <stp/>
        <stp>High</stp>
        <stp>5</stp>
        <stp>-51</stp>
        <stp/>
        <stp/>
        <stp/>
        <stp/>
        <stp>T</stp>
        <tr r="AB57" s="1"/>
        <tr r="CC57" s="1"/>
      </tp>
      <tp>
        <v>99.65625</v>
        <stp/>
        <stp>StudyData</stp>
        <stp>SUBMINUTE((CUS10),5,Regular)</stp>
        <stp>FG</stp>
        <stp/>
        <stp>High</stp>
        <stp>5</stp>
        <stp>-41</stp>
        <stp/>
        <stp/>
        <stp/>
        <stp/>
        <stp>T</stp>
        <tr r="AB47" s="1"/>
        <tr r="CC47" s="1"/>
      </tp>
      <tp>
        <v>99.6875</v>
        <stp/>
        <stp>StudyData</stp>
        <stp>SUBMINUTE((CUS10),5,Regular)</stp>
        <stp>FG</stp>
        <stp/>
        <stp>High</stp>
        <stp>5</stp>
        <stp>-31</stp>
        <stp/>
        <stp/>
        <stp/>
        <stp/>
        <stp>T</stp>
        <tr r="AB37" s="1"/>
        <tr r="CC37" s="1"/>
      </tp>
      <tp>
        <v>99.65625</v>
        <stp/>
        <stp>StudyData</stp>
        <stp>SUBMINUTE((CUS10),5,Regular)</stp>
        <stp>FG</stp>
        <stp/>
        <stp>High</stp>
        <stp>5</stp>
        <stp>-21</stp>
        <stp/>
        <stp/>
        <stp/>
        <stp/>
        <stp>T</stp>
        <tr r="AB27" s="1"/>
        <tr r="CC27" s="1"/>
      </tp>
      <tp>
        <v>99.671875</v>
        <stp/>
        <stp>StudyData</stp>
        <stp>SUBMINUTE((CUS10),5,Regular)</stp>
        <stp>FG</stp>
        <stp/>
        <stp>High</stp>
        <stp>5</stp>
        <stp>-11</stp>
        <stp/>
        <stp/>
        <stp/>
        <stp/>
        <stp>T</stp>
        <tr r="AB17" s="1"/>
        <tr r="CC17" s="1"/>
      </tp>
      <tp>
        <v>42342.444780092592</v>
        <stp/>
        <stp>StudyData</stp>
        <stp>SUBMINUTE((CUS10),1,Regular)</stp>
        <stp>FG</stp>
        <stp/>
        <stp>Time</stp>
        <stp>5</stp>
        <stp>-35</stp>
        <stp/>
        <stp/>
        <stp/>
        <stp/>
        <stp>D</stp>
        <tr r="B41" s="1"/>
      </tp>
      <tp>
        <v>42342.443344907413</v>
        <stp/>
        <stp>StudyData</stp>
        <stp>SUBMINUTE((CUS10),5,Regular)</stp>
        <stp>FG</stp>
        <stp/>
        <stp>Time</stp>
        <stp>5</stp>
        <stp>-31</stp>
        <stp/>
        <stp/>
        <stp/>
        <stp/>
        <stp>D</stp>
        <tr r="Z37" s="1"/>
      </tp>
      <tp>
        <v>42342.444895833331</v>
        <stp/>
        <stp>StudyData</stp>
        <stp>SUBMINUTE((CUS10),1,Regular)</stp>
        <stp>FG</stp>
        <stp/>
        <stp>Time</stp>
        <stp>5</stp>
        <stp>-25</stp>
        <stp/>
        <stp/>
        <stp/>
        <stp/>
        <stp>D</stp>
        <tr r="B31" s="1"/>
      </tp>
      <tp>
        <v>42342.443923611107</v>
        <stp/>
        <stp>StudyData</stp>
        <stp>SUBMINUTE((CUS10),5,Regular)</stp>
        <stp>FG</stp>
        <stp/>
        <stp>Time</stp>
        <stp>5</stp>
        <stp>-21</stp>
        <stp/>
        <stp/>
        <stp/>
        <stp/>
        <stp>D</stp>
        <tr r="Z27" s="1"/>
      </tp>
      <tp>
        <v>42342.445011574076</v>
        <stp/>
        <stp>StudyData</stp>
        <stp>SUBMINUTE((CUS10),1,Regular)</stp>
        <stp>FG</stp>
        <stp/>
        <stp>Time</stp>
        <stp>5</stp>
        <stp>-15</stp>
        <stp/>
        <stp/>
        <stp/>
        <stp/>
        <stp>D</stp>
        <tr r="B21" s="1"/>
      </tp>
      <tp>
        <v>42342.444502314815</v>
        <stp/>
        <stp>StudyData</stp>
        <stp>SUBMINUTE((CUS10),5,Regular)</stp>
        <stp>FG</stp>
        <stp/>
        <stp>Time</stp>
        <stp>5</stp>
        <stp>-11</stp>
        <stp/>
        <stp/>
        <stp/>
        <stp/>
        <stp>D</stp>
        <tr r="Z17" s="1"/>
      </tp>
      <tp>
        <v>42342.444548611114</v>
        <stp/>
        <stp>StudyData</stp>
        <stp>SUBMINUTE((CUS10),1,Regular)</stp>
        <stp>FG</stp>
        <stp/>
        <stp>Time</stp>
        <stp>5</stp>
        <stp>-55</stp>
        <stp/>
        <stp/>
        <stp/>
        <stp/>
        <stp>D</stp>
        <tr r="B61" s="1"/>
      </tp>
      <tp>
        <v>42342.442187499997</v>
        <stp/>
        <stp>StudyData</stp>
        <stp>SUBMINUTE((CUS10),5,Regular)</stp>
        <stp>FG</stp>
        <stp/>
        <stp>Time</stp>
        <stp>5</stp>
        <stp>-51</stp>
        <stp/>
        <stp/>
        <stp/>
        <stp/>
        <stp>D</stp>
        <tr r="Z57" s="1"/>
      </tp>
      <tp>
        <v>42342.444664351853</v>
        <stp/>
        <stp>StudyData</stp>
        <stp>SUBMINUTE((CUS10),1,Regular)</stp>
        <stp>FG</stp>
        <stp/>
        <stp>Time</stp>
        <stp>5</stp>
        <stp>-45</stp>
        <stp/>
        <stp/>
        <stp/>
        <stp/>
        <stp>D</stp>
        <tr r="B51" s="1"/>
      </tp>
      <tp>
        <v>42342.442766203705</v>
        <stp/>
        <stp>StudyData</stp>
        <stp>SUBMINUTE((CUS10),5,Regular)</stp>
        <stp>FG</stp>
        <stp/>
        <stp>Time</stp>
        <stp>5</stp>
        <stp>-41</stp>
        <stp/>
        <stp/>
        <stp/>
        <stp/>
        <stp>D</stp>
        <tr r="Z47" s="1"/>
      </tp>
      <tp t="s">
        <v/>
        <stp/>
        <stp>StudyData</stp>
        <stp>AlgOrdBidVol(SUBMINUTE((CUS10),1,Regular),1,0)</stp>
        <stp>Bar</stp>
        <stp/>
        <stp>Open</stp>
        <stp>5</stp>
        <stp>-52</stp>
        <stp/>
        <stp/>
        <stp/>
        <stp/>
        <stp>D</stp>
        <tr r="E58" s="1"/>
      </tp>
      <tp t="s">
        <v/>
        <stp/>
        <stp>StudyData</stp>
        <stp>AlgOrdBidVol(SUBMINUTE((CUS10),1,Regular),1,0)</stp>
        <stp>Bar</stp>
        <stp/>
        <stp>Open</stp>
        <stp>5</stp>
        <stp>-42</stp>
        <stp/>
        <stp/>
        <stp/>
        <stp/>
        <stp>D</stp>
        <tr r="E48" s="1"/>
      </tp>
      <tp t="s">
        <v/>
        <stp/>
        <stp>StudyData</stp>
        <stp>AlgOrdBidVol(SUBMINUTE((CUS10),1,Regular),1,0)</stp>
        <stp>Bar</stp>
        <stp/>
        <stp>Open</stp>
        <stp>5</stp>
        <stp>-32</stp>
        <stp/>
        <stp/>
        <stp/>
        <stp/>
        <stp>D</stp>
        <tr r="E38" s="1"/>
      </tp>
      <tp t="s">
        <v/>
        <stp/>
        <stp>StudyData</stp>
        <stp>AlgOrdBidVol(SUBMINUTE((CUS10),1,Regular),1,0)</stp>
        <stp>Bar</stp>
        <stp/>
        <stp>Open</stp>
        <stp>5</stp>
        <stp>-22</stp>
        <stp/>
        <stp/>
        <stp/>
        <stp/>
        <stp>D</stp>
        <tr r="E28" s="1"/>
      </tp>
      <tp t="s">
        <v/>
        <stp/>
        <stp>StudyData</stp>
        <stp>AlgOrdBidVol(SUBMINUTE((CUS10),1,Regular),1,0)</stp>
        <stp>Bar</stp>
        <stp/>
        <stp>Open</stp>
        <stp>5</stp>
        <stp>-12</stp>
        <stp/>
        <stp/>
        <stp/>
        <stp/>
        <stp>D</stp>
        <tr r="E18" s="1"/>
      </tp>
      <tp>
        <v>0</v>
        <stp/>
        <stp>StudyData</stp>
        <stp>AlgOrdBidVol(SUBMINUTE((CUS10),5,Regular),1,0)</stp>
        <stp>Bar</stp>
        <stp/>
        <stp>Open</stp>
        <stp>5</stp>
        <stp>-52</stp>
        <stp/>
        <stp/>
        <stp/>
        <stp/>
        <stp>D</stp>
        <tr r="AE58" s="1"/>
        <tr r="AE58" s="1"/>
      </tp>
      <tp>
        <v>0</v>
        <stp/>
        <stp>StudyData</stp>
        <stp>AlgOrdBidVol(SUBMINUTE((CUS10),5,Regular),1,0)</stp>
        <stp>Bar</stp>
        <stp/>
        <stp>Open</stp>
        <stp>5</stp>
        <stp>-42</stp>
        <stp/>
        <stp/>
        <stp/>
        <stp/>
        <stp>D</stp>
        <tr r="AE48" s="1"/>
        <tr r="AE48" s="1"/>
      </tp>
      <tp>
        <v>0</v>
        <stp/>
        <stp>StudyData</stp>
        <stp>AlgOrdBidVol(SUBMINUTE((CUS10),5,Regular),1,0)</stp>
        <stp>Bar</stp>
        <stp/>
        <stp>Open</stp>
        <stp>5</stp>
        <stp>-32</stp>
        <stp/>
        <stp/>
        <stp/>
        <stp/>
        <stp>D</stp>
        <tr r="AE38" s="1"/>
        <tr r="AE38" s="1"/>
      </tp>
      <tp t="s">
        <v/>
        <stp/>
        <stp>StudyData</stp>
        <stp>AlgOrdBidVol(SUBMINUTE((CUS10),5,Regular),1,0)</stp>
        <stp>Bar</stp>
        <stp/>
        <stp>Open</stp>
        <stp>5</stp>
        <stp>-22</stp>
        <stp/>
        <stp/>
        <stp/>
        <stp/>
        <stp>D</stp>
        <tr r="AE28" s="1"/>
      </tp>
      <tp t="s">
        <v/>
        <stp/>
        <stp>StudyData</stp>
        <stp>AlgOrdBidVol(SUBMINUTE((CUS10),5,Regular),1,0)</stp>
        <stp>Bar</stp>
        <stp/>
        <stp>Open</stp>
        <stp>5</stp>
        <stp>-12</stp>
        <stp/>
        <stp/>
        <stp/>
        <stp/>
        <stp>D</stp>
        <tr r="AE18" s="1"/>
      </tp>
      <tp t="s">
        <v/>
        <stp/>
        <stp>StudyData</stp>
        <stp>AlgOrdAskVol(SUBMINUTE((CUS10),1,Regular),1,0)</stp>
        <stp>Bar</stp>
        <stp/>
        <stp>Open</stp>
        <stp>5</stp>
        <stp>-12</stp>
        <stp/>
        <stp/>
        <stp/>
        <stp/>
        <stp>D</stp>
        <tr r="F18" s="1"/>
      </tp>
      <tp t="s">
        <v/>
        <stp/>
        <stp>StudyData</stp>
        <stp>AlgOrdAskVol(SUBMINUTE((CUS10),1,Regular),1,0)</stp>
        <stp>Bar</stp>
        <stp/>
        <stp>Open</stp>
        <stp>5</stp>
        <stp>-22</stp>
        <stp/>
        <stp/>
        <stp/>
        <stp/>
        <stp>D</stp>
        <tr r="F28" s="1"/>
      </tp>
      <tp t="s">
        <v/>
        <stp/>
        <stp>StudyData</stp>
        <stp>AlgOrdAskVol(SUBMINUTE((CUS10),1,Regular),1,0)</stp>
        <stp>Bar</stp>
        <stp/>
        <stp>Open</stp>
        <stp>5</stp>
        <stp>-32</stp>
        <stp/>
        <stp/>
        <stp/>
        <stp/>
        <stp>D</stp>
        <tr r="F38" s="1"/>
      </tp>
      <tp t="s">
        <v/>
        <stp/>
        <stp>StudyData</stp>
        <stp>AlgOrdAskVol(SUBMINUTE((CUS10),1,Regular),1,0)</stp>
        <stp>Bar</stp>
        <stp/>
        <stp>Open</stp>
        <stp>5</stp>
        <stp>-42</stp>
        <stp/>
        <stp/>
        <stp/>
        <stp/>
        <stp>D</stp>
        <tr r="F48" s="1"/>
      </tp>
      <tp t="s">
        <v/>
        <stp/>
        <stp>StudyData</stp>
        <stp>AlgOrdAskVol(SUBMINUTE((CUS10),1,Regular),1,0)</stp>
        <stp>Bar</stp>
        <stp/>
        <stp>Open</stp>
        <stp>5</stp>
        <stp>-52</stp>
        <stp/>
        <stp/>
        <stp/>
        <stp/>
        <stp>D</stp>
        <tr r="F58" s="1"/>
      </tp>
      <tp t="s">
        <v/>
        <stp/>
        <stp>StudyData</stp>
        <stp>AlgOrdAskVol(SUBMINUTE((CUS10),5,Regular),1,0)</stp>
        <stp>Bar</stp>
        <stp/>
        <stp>Open</stp>
        <stp>5</stp>
        <stp>-12</stp>
        <stp/>
        <stp/>
        <stp/>
        <stp/>
        <stp>D</stp>
        <tr r="AF18" s="1"/>
      </tp>
      <tp t="s">
        <v/>
        <stp/>
        <stp>StudyData</stp>
        <stp>AlgOrdAskVol(SUBMINUTE((CUS10),5,Regular),1,0)</stp>
        <stp>Bar</stp>
        <stp/>
        <stp>Open</stp>
        <stp>5</stp>
        <stp>-22</stp>
        <stp/>
        <stp/>
        <stp/>
        <stp/>
        <stp>D</stp>
        <tr r="AF28" s="1"/>
      </tp>
      <tp>
        <v>0</v>
        <stp/>
        <stp>StudyData</stp>
        <stp>AlgOrdAskVol(SUBMINUTE((CUS10),5,Regular),1,0)</stp>
        <stp>Bar</stp>
        <stp/>
        <stp>Open</stp>
        <stp>5</stp>
        <stp>-32</stp>
        <stp/>
        <stp/>
        <stp/>
        <stp/>
        <stp>D</stp>
        <tr r="AF38" s="1"/>
        <tr r="AF38" s="1"/>
      </tp>
      <tp>
        <v>0</v>
        <stp/>
        <stp>StudyData</stp>
        <stp>AlgOrdAskVol(SUBMINUTE((CUS10),5,Regular),1,0)</stp>
        <stp>Bar</stp>
        <stp/>
        <stp>Open</stp>
        <stp>5</stp>
        <stp>-42</stp>
        <stp/>
        <stp/>
        <stp/>
        <stp/>
        <stp>D</stp>
        <tr r="AF48" s="1"/>
        <tr r="AF48" s="1"/>
      </tp>
      <tp>
        <v>0</v>
        <stp/>
        <stp>StudyData</stp>
        <stp>AlgOrdAskVol(SUBMINUTE((CUS10),5,Regular),1,0)</stp>
        <stp>Bar</stp>
        <stp/>
        <stp>Open</stp>
        <stp>5</stp>
        <stp>-52</stp>
        <stp/>
        <stp/>
        <stp/>
        <stp/>
        <stp>D</stp>
        <tr r="AF58" s="1"/>
        <tr r="AF58" s="1"/>
      </tp>
      <tp>
        <v>99204</v>
        <stp/>
        <stp>StudyData</stp>
        <stp>SUBMINUTE((CUS10),5,Regular)</stp>
        <stp>FG</stp>
        <stp/>
        <stp>Low</stp>
        <stp>5</stp>
        <stp>-14</stp>
        <stp/>
        <stp/>
        <stp/>
        <stp/>
        <stp>D</stp>
        <tr r="AC20" s="1"/>
        <tr r="CD20" s="1"/>
      </tp>
      <tp>
        <v>99204</v>
        <stp/>
        <stp>StudyData</stp>
        <stp>SUBMINUTE((CUS10),5,Regular)</stp>
        <stp>FG</stp>
        <stp/>
        <stp>Low</stp>
        <stp>5</stp>
        <stp>-24</stp>
        <stp/>
        <stp/>
        <stp/>
        <stp/>
        <stp>D</stp>
        <tr r="AC30" s="1"/>
        <tr r="CD30" s="1"/>
      </tp>
      <tp>
        <v>99210</v>
        <stp/>
        <stp>StudyData</stp>
        <stp>SUBMINUTE((CUS10),5,Regular)</stp>
        <stp>FG</stp>
        <stp/>
        <stp>Low</stp>
        <stp>5</stp>
        <stp>-34</stp>
        <stp/>
        <stp/>
        <stp/>
        <stp/>
        <stp>D</stp>
        <tr r="AC40" s="1"/>
        <tr r="CD40" s="1"/>
      </tp>
      <tp>
        <v>99204</v>
        <stp/>
        <stp>StudyData</stp>
        <stp>SUBMINUTE((CUS10),5,Regular)</stp>
        <stp>FG</stp>
        <stp/>
        <stp>Low</stp>
        <stp>5</stp>
        <stp>-44</stp>
        <stp/>
        <stp/>
        <stp/>
        <stp/>
        <stp>D</stp>
        <tr r="AC50" s="1"/>
        <tr r="CD50" s="1"/>
      </tp>
      <tp>
        <v>99204</v>
        <stp/>
        <stp>StudyData</stp>
        <stp>SUBMINUTE((CUS10),5,Regular)</stp>
        <stp>FG</stp>
        <stp/>
        <stp>Low</stp>
        <stp>5</stp>
        <stp>-54</stp>
        <stp/>
        <stp/>
        <stp/>
        <stp/>
        <stp>D</stp>
        <tr r="AC60" s="1"/>
        <tr r="CD60" s="1"/>
      </tp>
      <tp>
        <v>99.640625</v>
        <stp/>
        <stp>StudyData</stp>
        <stp>SUBMINUTE((CUS10),5,Regular)</stp>
        <stp>FG</stp>
        <stp/>
        <stp>Low</stp>
        <stp>5</stp>
        <stp>-14</stp>
        <stp/>
        <stp/>
        <stp/>
        <stp/>
        <stp>T</stp>
        <tr r="AC20" s="1"/>
        <tr r="CD20" s="1"/>
      </tp>
      <tp>
        <v>99.640625</v>
        <stp/>
        <stp>StudyData</stp>
        <stp>SUBMINUTE((CUS10),5,Regular)</stp>
        <stp>FG</stp>
        <stp/>
        <stp>Low</stp>
        <stp>5</stp>
        <stp>-24</stp>
        <stp/>
        <stp/>
        <stp/>
        <stp/>
        <stp>T</stp>
        <tr r="AC30" s="1"/>
        <tr r="CD30" s="1"/>
      </tp>
      <tp>
        <v>99.65625</v>
        <stp/>
        <stp>StudyData</stp>
        <stp>SUBMINUTE((CUS10),5,Regular)</stp>
        <stp>FG</stp>
        <stp/>
        <stp>Low</stp>
        <stp>5</stp>
        <stp>-34</stp>
        <stp/>
        <stp/>
        <stp/>
        <stp/>
        <stp>T</stp>
        <tr r="AC40" s="1"/>
        <tr r="CD40" s="1"/>
      </tp>
      <tp>
        <v>99.640625</v>
        <stp/>
        <stp>StudyData</stp>
        <stp>SUBMINUTE((CUS10),5,Regular)</stp>
        <stp>FG</stp>
        <stp/>
        <stp>Low</stp>
        <stp>5</stp>
        <stp>-44</stp>
        <stp/>
        <stp/>
        <stp/>
        <stp/>
        <stp>T</stp>
        <tr r="AC50" s="1"/>
        <tr r="CD50" s="1"/>
      </tp>
      <tp>
        <v>99.640625</v>
        <stp/>
        <stp>StudyData</stp>
        <stp>SUBMINUTE((CUS10),5,Regular)</stp>
        <stp>FG</stp>
        <stp/>
        <stp>Low</stp>
        <stp>5</stp>
        <stp>-54</stp>
        <stp/>
        <stp/>
        <stp/>
        <stp/>
        <stp>T</stp>
        <tr r="AC60" s="1"/>
        <tr r="CD60" s="1"/>
      </tp>
      <tp>
        <v>99214</v>
        <stp/>
        <stp>StudyData</stp>
        <stp>SUBMINUTE((CUS10),5,Regular)</stp>
        <stp>FG</stp>
        <stp/>
        <stp>High</stp>
        <stp>5</stp>
        <stp>-60</stp>
        <stp/>
        <stp/>
        <stp/>
        <stp/>
        <stp>D</stp>
        <tr r="AB66" s="1"/>
        <tr r="CC66" s="1"/>
      </tp>
      <tp>
        <v>99210</v>
        <stp/>
        <stp>StudyData</stp>
        <stp>SUBMINUTE((CUS10),5,Regular)</stp>
        <stp>FG</stp>
        <stp/>
        <stp>High</stp>
        <stp>5</stp>
        <stp>-50</stp>
        <stp/>
        <stp/>
        <stp/>
        <stp/>
        <stp>D</stp>
        <tr r="AB56" s="1"/>
        <tr r="CC56" s="1"/>
      </tp>
      <tp>
        <v>99210</v>
        <stp/>
        <stp>StudyData</stp>
        <stp>SUBMINUTE((CUS10),5,Regular)</stp>
        <stp>FG</stp>
        <stp/>
        <stp>High</stp>
        <stp>5</stp>
        <stp>-40</stp>
        <stp/>
        <stp/>
        <stp/>
        <stp/>
        <stp>D</stp>
        <tr r="AB46" s="1"/>
        <tr r="CC46" s="1"/>
      </tp>
      <tp>
        <v>99214</v>
        <stp/>
        <stp>StudyData</stp>
        <stp>SUBMINUTE((CUS10),5,Regular)</stp>
        <stp>FG</stp>
        <stp/>
        <stp>High</stp>
        <stp>5</stp>
        <stp>-30</stp>
        <stp/>
        <stp/>
        <stp/>
        <stp/>
        <stp>D</stp>
        <tr r="AB36" s="1"/>
        <tr r="CC36" s="1"/>
      </tp>
      <tp>
        <v>99214</v>
        <stp/>
        <stp>StudyData</stp>
        <stp>SUBMINUTE((CUS10),5,Regular)</stp>
        <stp>FG</stp>
        <stp/>
        <stp>High</stp>
        <stp>5</stp>
        <stp>-20</stp>
        <stp/>
        <stp/>
        <stp/>
        <stp/>
        <stp>D</stp>
        <tr r="AB26" s="1"/>
        <tr r="CC26" s="1"/>
      </tp>
      <tp>
        <v>99214</v>
        <stp/>
        <stp>StudyData</stp>
        <stp>SUBMINUTE((CUS10),5,Regular)</stp>
        <stp>FG</stp>
        <stp/>
        <stp>High</stp>
        <stp>5</stp>
        <stp>-10</stp>
        <stp/>
        <stp/>
        <stp/>
        <stp/>
        <stp>D</stp>
        <tr r="AB16" s="1"/>
        <tr r="CC16" s="1"/>
      </tp>
      <tp>
        <v>99.671875</v>
        <stp/>
        <stp>StudyData</stp>
        <stp>SUBMINUTE((CUS10),5,Regular)</stp>
        <stp>FG</stp>
        <stp/>
        <stp>High</stp>
        <stp>5</stp>
        <stp>-60</stp>
        <stp/>
        <stp/>
        <stp/>
        <stp/>
        <stp>T</stp>
        <tr r="AB66" s="1"/>
        <tr r="CC66" s="1"/>
      </tp>
      <tp>
        <v>99.65625</v>
        <stp/>
        <stp>StudyData</stp>
        <stp>SUBMINUTE((CUS10),5,Regular)</stp>
        <stp>FG</stp>
        <stp/>
        <stp>High</stp>
        <stp>5</stp>
        <stp>-50</stp>
        <stp/>
        <stp/>
        <stp/>
        <stp/>
        <stp>T</stp>
        <tr r="AB56" s="1"/>
        <tr r="CC56" s="1"/>
      </tp>
      <tp>
        <v>99.65625</v>
        <stp/>
        <stp>StudyData</stp>
        <stp>SUBMINUTE((CUS10),5,Regular)</stp>
        <stp>FG</stp>
        <stp/>
        <stp>High</stp>
        <stp>5</stp>
        <stp>-40</stp>
        <stp/>
        <stp/>
        <stp/>
        <stp/>
        <stp>T</stp>
        <tr r="AB46" s="1"/>
        <tr r="CC46" s="1"/>
      </tp>
      <tp>
        <v>99.671875</v>
        <stp/>
        <stp>StudyData</stp>
        <stp>SUBMINUTE((CUS10),5,Regular)</stp>
        <stp>FG</stp>
        <stp/>
        <stp>High</stp>
        <stp>5</stp>
        <stp>-30</stp>
        <stp/>
        <stp/>
        <stp/>
        <stp/>
        <stp>T</stp>
        <tr r="AB36" s="1"/>
        <tr r="CC36" s="1"/>
      </tp>
      <tp>
        <v>99.671875</v>
        <stp/>
        <stp>StudyData</stp>
        <stp>SUBMINUTE((CUS10),5,Regular)</stp>
        <stp>FG</stp>
        <stp/>
        <stp>High</stp>
        <stp>5</stp>
        <stp>-20</stp>
        <stp/>
        <stp/>
        <stp/>
        <stp/>
        <stp>T</stp>
        <tr r="AB26" s="1"/>
        <tr r="CC26" s="1"/>
      </tp>
      <tp>
        <v>99.671875</v>
        <stp/>
        <stp>StudyData</stp>
        <stp>SUBMINUTE((CUS10),5,Regular)</stp>
        <stp>FG</stp>
        <stp/>
        <stp>High</stp>
        <stp>5</stp>
        <stp>-10</stp>
        <stp/>
        <stp/>
        <stp/>
        <stp/>
        <stp>T</stp>
        <tr r="AB16" s="1"/>
        <tr r="CC16" s="1"/>
      </tp>
      <tp>
        <v>42342.444791666669</v>
        <stp/>
        <stp>StudyData</stp>
        <stp>SUBMINUTE((CUS10),1,Regular)</stp>
        <stp>FG</stp>
        <stp/>
        <stp>Time</stp>
        <stp>5</stp>
        <stp>-34</stp>
        <stp/>
        <stp/>
        <stp/>
        <stp/>
        <stp>D</stp>
        <tr r="B40" s="1"/>
      </tp>
      <tp>
        <v>42342.443402777782</v>
        <stp/>
        <stp>StudyData</stp>
        <stp>SUBMINUTE((CUS10),5,Regular)</stp>
        <stp>FG</stp>
        <stp/>
        <stp>Time</stp>
        <stp>5</stp>
        <stp>-30</stp>
        <stp/>
        <stp/>
        <stp/>
        <stp/>
        <stp>D</stp>
        <tr r="Z36" s="1"/>
      </tp>
      <tp>
        <v>42342.444907407407</v>
        <stp/>
        <stp>StudyData</stp>
        <stp>SUBMINUTE((CUS10),1,Regular)</stp>
        <stp>FG</stp>
        <stp/>
        <stp>Time</stp>
        <stp>5</stp>
        <stp>-24</stp>
        <stp/>
        <stp/>
        <stp/>
        <stp/>
        <stp>D</stp>
        <tr r="B30" s="1"/>
      </tp>
      <tp>
        <v>42342.443981481483</v>
        <stp/>
        <stp>StudyData</stp>
        <stp>SUBMINUTE((CUS10),5,Regular)</stp>
        <stp>FG</stp>
        <stp/>
        <stp>Time</stp>
        <stp>5</stp>
        <stp>-20</stp>
        <stp/>
        <stp/>
        <stp/>
        <stp/>
        <stp>D</stp>
        <tr r="Z26" s="1"/>
      </tp>
      <tp>
        <v>42342.445023148146</v>
        <stp/>
        <stp>StudyData</stp>
        <stp>SUBMINUTE((CUS10),1,Regular)</stp>
        <stp>FG</stp>
        <stp/>
        <stp>Time</stp>
        <stp>5</stp>
        <stp>-14</stp>
        <stp/>
        <stp/>
        <stp/>
        <stp/>
        <stp>D</stp>
        <tr r="B20" s="1"/>
      </tp>
      <tp>
        <v>42342.444560185184</v>
        <stp/>
        <stp>StudyData</stp>
        <stp>SUBMINUTE((CUS10),5,Regular)</stp>
        <stp>FG</stp>
        <stp/>
        <stp>Time</stp>
        <stp>5</stp>
        <stp>-10</stp>
        <stp/>
        <stp/>
        <stp/>
        <stp/>
        <stp>D</stp>
        <tr r="Z16" s="1"/>
      </tp>
      <tp>
        <v>42342.441666666666</v>
        <stp/>
        <stp>StudyData</stp>
        <stp>SUBMINUTE((CUS10),5,Regular)</stp>
        <stp>FG</stp>
        <stp/>
        <stp>Time</stp>
        <stp>5</stp>
        <stp>-60</stp>
        <stp/>
        <stp/>
        <stp/>
        <stp/>
        <stp>D</stp>
        <tr r="Z66" s="1"/>
      </tp>
      <tp>
        <v>42342.444560185184</v>
        <stp/>
        <stp>StudyData</stp>
        <stp>SUBMINUTE((CUS10),1,Regular)</stp>
        <stp>FG</stp>
        <stp/>
        <stp>Time</stp>
        <stp>5</stp>
        <stp>-54</stp>
        <stp/>
        <stp/>
        <stp/>
        <stp/>
        <stp>D</stp>
        <tr r="B60" s="1"/>
      </tp>
      <tp>
        <v>42342.442245370366</v>
        <stp/>
        <stp>StudyData</stp>
        <stp>SUBMINUTE((CUS10),5,Regular)</stp>
        <stp>FG</stp>
        <stp/>
        <stp>Time</stp>
        <stp>5</stp>
        <stp>-50</stp>
        <stp/>
        <stp/>
        <stp/>
        <stp/>
        <stp>D</stp>
        <tr r="Z56" s="1"/>
      </tp>
      <tp>
        <v>42342.44467592593</v>
        <stp/>
        <stp>StudyData</stp>
        <stp>SUBMINUTE((CUS10),1,Regular)</stp>
        <stp>FG</stp>
        <stp/>
        <stp>Time</stp>
        <stp>5</stp>
        <stp>-44</stp>
        <stp/>
        <stp/>
        <stp/>
        <stp/>
        <stp>D</stp>
        <tr r="B50" s="1"/>
      </tp>
      <tp>
        <v>42342.442824074074</v>
        <stp/>
        <stp>StudyData</stp>
        <stp>SUBMINUTE((CUS10),5,Regular)</stp>
        <stp>FG</stp>
        <stp/>
        <stp>Time</stp>
        <stp>5</stp>
        <stp>-40</stp>
        <stp/>
        <stp/>
        <stp/>
        <stp/>
        <stp>D</stp>
        <tr r="Z46" s="1"/>
      </tp>
      <tp t="s">
        <v/>
        <stp/>
        <stp>StudyData</stp>
        <stp>AlgOrdBidVol(SUBMINUTE((CUS10),1,Regular),1,0)</stp>
        <stp>Bar</stp>
        <stp/>
        <stp>Open</stp>
        <stp>5</stp>
        <stp>-55</stp>
        <stp/>
        <stp/>
        <stp/>
        <stp/>
        <stp>D</stp>
        <tr r="E61" s="1"/>
      </tp>
      <tp t="s">
        <v/>
        <stp/>
        <stp>StudyData</stp>
        <stp>AlgOrdBidVol(SUBMINUTE((CUS10),1,Regular),1,0)</stp>
        <stp>Bar</stp>
        <stp/>
        <stp>Open</stp>
        <stp>5</stp>
        <stp>-45</stp>
        <stp/>
        <stp/>
        <stp/>
        <stp/>
        <stp>D</stp>
        <tr r="E51" s="1"/>
      </tp>
      <tp t="s">
        <v/>
        <stp/>
        <stp>StudyData</stp>
        <stp>AlgOrdBidVol(SUBMINUTE((CUS10),1,Regular),1,0)</stp>
        <stp>Bar</stp>
        <stp/>
        <stp>Open</stp>
        <stp>5</stp>
        <stp>-35</stp>
        <stp/>
        <stp/>
        <stp/>
        <stp/>
        <stp>D</stp>
        <tr r="E41" s="1"/>
      </tp>
      <tp t="s">
        <v/>
        <stp/>
        <stp>StudyData</stp>
        <stp>AlgOrdBidVol(SUBMINUTE((CUS10),1,Regular),1,0)</stp>
        <stp>Bar</stp>
        <stp/>
        <stp>Open</stp>
        <stp>5</stp>
        <stp>-25</stp>
        <stp/>
        <stp/>
        <stp/>
        <stp/>
        <stp>D</stp>
        <tr r="E31" s="1"/>
      </tp>
      <tp t="s">
        <v/>
        <stp/>
        <stp>StudyData</stp>
        <stp>AlgOrdBidVol(SUBMINUTE((CUS10),1,Regular),1,0)</stp>
        <stp>Bar</stp>
        <stp/>
        <stp>Open</stp>
        <stp>5</stp>
        <stp>-15</stp>
        <stp/>
        <stp/>
        <stp/>
        <stp/>
        <stp>D</stp>
        <tr r="E21" s="1"/>
      </tp>
      <tp>
        <v>0</v>
        <stp/>
        <stp>StudyData</stp>
        <stp>AlgOrdBidVol(SUBMINUTE((CUS10),5,Regular),1,0)</stp>
        <stp>Bar</stp>
        <stp/>
        <stp>Open</stp>
        <stp>5</stp>
        <stp>-55</stp>
        <stp/>
        <stp/>
        <stp/>
        <stp/>
        <stp>D</stp>
        <tr r="AE61" s="1"/>
        <tr r="AE61" s="1"/>
      </tp>
      <tp>
        <v>0</v>
        <stp/>
        <stp>StudyData</stp>
        <stp>AlgOrdBidVol(SUBMINUTE((CUS10),5,Regular),1,0)</stp>
        <stp>Bar</stp>
        <stp/>
        <stp>Open</stp>
        <stp>5</stp>
        <stp>-45</stp>
        <stp/>
        <stp/>
        <stp/>
        <stp/>
        <stp>D</stp>
        <tr r="AE51" s="1"/>
        <tr r="AE51" s="1"/>
      </tp>
      <tp t="s">
        <v/>
        <stp/>
        <stp>StudyData</stp>
        <stp>AlgOrdBidVol(SUBMINUTE((CUS10),5,Regular),1,0)</stp>
        <stp>Bar</stp>
        <stp/>
        <stp>Open</stp>
        <stp>5</stp>
        <stp>-35</stp>
        <stp/>
        <stp/>
        <stp/>
        <stp/>
        <stp>D</stp>
        <tr r="AE41" s="1"/>
      </tp>
      <tp t="s">
        <v/>
        <stp/>
        <stp>StudyData</stp>
        <stp>AlgOrdBidVol(SUBMINUTE((CUS10),5,Regular),1,0)</stp>
        <stp>Bar</stp>
        <stp/>
        <stp>Open</stp>
        <stp>5</stp>
        <stp>-25</stp>
        <stp/>
        <stp/>
        <stp/>
        <stp/>
        <stp>D</stp>
        <tr r="AE31" s="1"/>
      </tp>
      <tp t="s">
        <v/>
        <stp/>
        <stp>StudyData</stp>
        <stp>AlgOrdBidVol(SUBMINUTE((CUS10),5,Regular),1,0)</stp>
        <stp>Bar</stp>
        <stp/>
        <stp>Open</stp>
        <stp>5</stp>
        <stp>-15</stp>
        <stp/>
        <stp/>
        <stp/>
        <stp/>
        <stp>D</stp>
        <tr r="AE21" s="1"/>
      </tp>
      <tp t="s">
        <v/>
        <stp/>
        <stp>StudyData</stp>
        <stp>AlgOrdAskVol(SUBMINUTE((CUS10),1,Regular),1,0)</stp>
        <stp>Bar</stp>
        <stp/>
        <stp>Open</stp>
        <stp>5</stp>
        <stp>-15</stp>
        <stp/>
        <stp/>
        <stp/>
        <stp/>
        <stp>D</stp>
        <tr r="F21" s="1"/>
      </tp>
      <tp t="s">
        <v/>
        <stp/>
        <stp>StudyData</stp>
        <stp>AlgOrdAskVol(SUBMINUTE((CUS10),1,Regular),1,0)</stp>
        <stp>Bar</stp>
        <stp/>
        <stp>Open</stp>
        <stp>5</stp>
        <stp>-25</stp>
        <stp/>
        <stp/>
        <stp/>
        <stp/>
        <stp>D</stp>
        <tr r="F31" s="1"/>
      </tp>
      <tp t="s">
        <v/>
        <stp/>
        <stp>StudyData</stp>
        <stp>AlgOrdAskVol(SUBMINUTE((CUS10),1,Regular),1,0)</stp>
        <stp>Bar</stp>
        <stp/>
        <stp>Open</stp>
        <stp>5</stp>
        <stp>-35</stp>
        <stp/>
        <stp/>
        <stp/>
        <stp/>
        <stp>D</stp>
        <tr r="F41" s="1"/>
      </tp>
      <tp t="s">
        <v/>
        <stp/>
        <stp>StudyData</stp>
        <stp>AlgOrdAskVol(SUBMINUTE((CUS10),1,Regular),1,0)</stp>
        <stp>Bar</stp>
        <stp/>
        <stp>Open</stp>
        <stp>5</stp>
        <stp>-45</stp>
        <stp/>
        <stp/>
        <stp/>
        <stp/>
        <stp>D</stp>
        <tr r="F51" s="1"/>
      </tp>
      <tp t="s">
        <v/>
        <stp/>
        <stp>StudyData</stp>
        <stp>AlgOrdAskVol(SUBMINUTE((CUS10),1,Regular),1,0)</stp>
        <stp>Bar</stp>
        <stp/>
        <stp>Open</stp>
        <stp>5</stp>
        <stp>-55</stp>
        <stp/>
        <stp/>
        <stp/>
        <stp/>
        <stp>D</stp>
        <tr r="F61" s="1"/>
      </tp>
      <tp t="s">
        <v/>
        <stp/>
        <stp>StudyData</stp>
        <stp>AlgOrdAskVol(SUBMINUTE((CUS10),5,Regular),1,0)</stp>
        <stp>Bar</stp>
        <stp/>
        <stp>Open</stp>
        <stp>5</stp>
        <stp>-15</stp>
        <stp/>
        <stp/>
        <stp/>
        <stp/>
        <stp>D</stp>
        <tr r="AF21" s="1"/>
      </tp>
      <tp t="s">
        <v/>
        <stp/>
        <stp>StudyData</stp>
        <stp>AlgOrdAskVol(SUBMINUTE((CUS10),5,Regular),1,0)</stp>
        <stp>Bar</stp>
        <stp/>
        <stp>Open</stp>
        <stp>5</stp>
        <stp>-25</stp>
        <stp/>
        <stp/>
        <stp/>
        <stp/>
        <stp>D</stp>
        <tr r="AF31" s="1"/>
      </tp>
      <tp t="s">
        <v/>
        <stp/>
        <stp>StudyData</stp>
        <stp>AlgOrdAskVol(SUBMINUTE((CUS10),5,Regular),1,0)</stp>
        <stp>Bar</stp>
        <stp/>
        <stp>Open</stp>
        <stp>5</stp>
        <stp>-35</stp>
        <stp/>
        <stp/>
        <stp/>
        <stp/>
        <stp>D</stp>
        <tr r="AF41" s="1"/>
      </tp>
      <tp>
        <v>0</v>
        <stp/>
        <stp>StudyData</stp>
        <stp>AlgOrdAskVol(SUBMINUTE((CUS10),5,Regular),1,0)</stp>
        <stp>Bar</stp>
        <stp/>
        <stp>Open</stp>
        <stp>5</stp>
        <stp>-45</stp>
        <stp/>
        <stp/>
        <stp/>
        <stp/>
        <stp>D</stp>
        <tr r="AF51" s="1"/>
        <tr r="AF51" s="1"/>
      </tp>
      <tp>
        <v>0</v>
        <stp/>
        <stp>StudyData</stp>
        <stp>AlgOrdAskVol(SUBMINUTE((CUS10),5,Regular),1,0)</stp>
        <stp>Bar</stp>
        <stp/>
        <stp>Open</stp>
        <stp>5</stp>
        <stp>-55</stp>
        <stp/>
        <stp/>
        <stp/>
        <stp/>
        <stp>D</stp>
        <tr r="AF61" s="1"/>
        <tr r="AF61" s="1"/>
      </tp>
      <tp>
        <v>99210</v>
        <stp/>
        <stp>StudyData</stp>
        <stp>SUBMINUTE((CUS10),5,Regular)</stp>
        <stp>FG</stp>
        <stp/>
        <stp>Low</stp>
        <stp>5</stp>
        <stp>-13</stp>
        <stp/>
        <stp/>
        <stp/>
        <stp/>
        <stp>D</stp>
        <tr r="AC19" s="1"/>
        <tr r="CD19" s="1"/>
      </tp>
      <tp>
        <v>99210</v>
        <stp/>
        <stp>StudyData</stp>
        <stp>SUBMINUTE((CUS10),5,Regular)</stp>
        <stp>FG</stp>
        <stp/>
        <stp>Low</stp>
        <stp>5</stp>
        <stp>-23</stp>
        <stp/>
        <stp/>
        <stp/>
        <stp/>
        <stp>D</stp>
        <tr r="AC29" s="1"/>
        <tr r="CD29" s="1"/>
      </tp>
      <tp>
        <v>99210</v>
        <stp/>
        <stp>StudyData</stp>
        <stp>SUBMINUTE((CUS10),5,Regular)</stp>
        <stp>FG</stp>
        <stp/>
        <stp>Low</stp>
        <stp>5</stp>
        <stp>-33</stp>
        <stp/>
        <stp/>
        <stp/>
        <stp/>
        <stp>D</stp>
        <tr r="AC39" s="1"/>
        <tr r="CD39" s="1"/>
      </tp>
      <tp>
        <v>99204</v>
        <stp/>
        <stp>StudyData</stp>
        <stp>SUBMINUTE((CUS10),5,Regular)</stp>
        <stp>FG</stp>
        <stp/>
        <stp>Low</stp>
        <stp>5</stp>
        <stp>-43</stp>
        <stp/>
        <stp/>
        <stp/>
        <stp/>
        <stp>D</stp>
        <tr r="AC49" s="1"/>
        <tr r="CD49" s="1"/>
      </tp>
      <tp>
        <v>99204</v>
        <stp/>
        <stp>StudyData</stp>
        <stp>SUBMINUTE((CUS10),5,Regular)</stp>
        <stp>FG</stp>
        <stp/>
        <stp>Low</stp>
        <stp>5</stp>
        <stp>-53</stp>
        <stp/>
        <stp/>
        <stp/>
        <stp/>
        <stp>D</stp>
        <tr r="AC59" s="1"/>
        <tr r="CD59" s="1"/>
      </tp>
      <tp>
        <v>99.65625</v>
        <stp/>
        <stp>StudyData</stp>
        <stp>SUBMINUTE((CUS10),5,Regular)</stp>
        <stp>FG</stp>
        <stp/>
        <stp>Low</stp>
        <stp>5</stp>
        <stp>-13</stp>
        <stp/>
        <stp/>
        <stp/>
        <stp/>
        <stp>T</stp>
        <tr r="AC19" s="1"/>
        <tr r="CD19" s="1"/>
      </tp>
      <tp>
        <v>99.65625</v>
        <stp/>
        <stp>StudyData</stp>
        <stp>SUBMINUTE((CUS10),5,Regular)</stp>
        <stp>FG</stp>
        <stp/>
        <stp>Low</stp>
        <stp>5</stp>
        <stp>-23</stp>
        <stp/>
        <stp/>
        <stp/>
        <stp/>
        <stp>T</stp>
        <tr r="AC29" s="1"/>
        <tr r="CD29" s="1"/>
      </tp>
      <tp>
        <v>99.65625</v>
        <stp/>
        <stp>StudyData</stp>
        <stp>SUBMINUTE((CUS10),5,Regular)</stp>
        <stp>FG</stp>
        <stp/>
        <stp>Low</stp>
        <stp>5</stp>
        <stp>-33</stp>
        <stp/>
        <stp/>
        <stp/>
        <stp/>
        <stp>T</stp>
        <tr r="AC39" s="1"/>
        <tr r="CD39" s="1"/>
      </tp>
      <tp>
        <v>99.640625</v>
        <stp/>
        <stp>StudyData</stp>
        <stp>SUBMINUTE((CUS10),5,Regular)</stp>
        <stp>FG</stp>
        <stp/>
        <stp>Low</stp>
        <stp>5</stp>
        <stp>-43</stp>
        <stp/>
        <stp/>
        <stp/>
        <stp/>
        <stp>T</stp>
        <tr r="AC49" s="1"/>
        <tr r="CD49" s="1"/>
      </tp>
      <tp>
        <v>99.640625</v>
        <stp/>
        <stp>StudyData</stp>
        <stp>SUBMINUTE((CUS10),5,Regular)</stp>
        <stp>FG</stp>
        <stp/>
        <stp>Low</stp>
        <stp>5</stp>
        <stp>-53</stp>
        <stp/>
        <stp/>
        <stp/>
        <stp/>
        <stp>T</stp>
        <tr r="AC59" s="1"/>
        <tr r="CD59" s="1"/>
      </tp>
      <tp>
        <v>99214</v>
        <stp/>
        <stp>StudyData</stp>
        <stp>SUBMINUTE((CUS10),5,Regular)</stp>
        <stp>FG</stp>
        <stp/>
        <stp>High</stp>
        <stp>5</stp>
        <stp>-57</stp>
        <stp/>
        <stp/>
        <stp/>
        <stp/>
        <stp>D</stp>
        <tr r="AB63" s="1"/>
        <tr r="CC63" s="1"/>
      </tp>
      <tp>
        <v>99210</v>
        <stp/>
        <stp>StudyData</stp>
        <stp>SUBMINUTE((CUS10),5,Regular)</stp>
        <stp>FG</stp>
        <stp/>
        <stp>High</stp>
        <stp>5</stp>
        <stp>-47</stp>
        <stp/>
        <stp/>
        <stp/>
        <stp/>
        <stp>D</stp>
        <tr r="AB53" s="1"/>
        <tr r="CC53" s="1"/>
      </tp>
      <tp>
        <v>99210</v>
        <stp/>
        <stp>StudyData</stp>
        <stp>SUBMINUTE((CUS10),5,Regular)</stp>
        <stp>FG</stp>
        <stp/>
        <stp>High</stp>
        <stp>5</stp>
        <stp>-37</stp>
        <stp/>
        <stp/>
        <stp/>
        <stp/>
        <stp>D</stp>
        <tr r="AB43" s="1"/>
        <tr r="CC43" s="1"/>
      </tp>
      <tp>
        <v>99214</v>
        <stp/>
        <stp>StudyData</stp>
        <stp>SUBMINUTE((CUS10),5,Regular)</stp>
        <stp>FG</stp>
        <stp/>
        <stp>High</stp>
        <stp>5</stp>
        <stp>-27</stp>
        <stp/>
        <stp/>
        <stp/>
        <stp/>
        <stp>D</stp>
        <tr r="AB33" s="1"/>
        <tr r="CC33" s="1"/>
      </tp>
      <tp>
        <v>99214</v>
        <stp/>
        <stp>StudyData</stp>
        <stp>SUBMINUTE((CUS10),5,Regular)</stp>
        <stp>FG</stp>
        <stp/>
        <stp>High</stp>
        <stp>5</stp>
        <stp>-17</stp>
        <stp/>
        <stp/>
        <stp/>
        <stp/>
        <stp>D</stp>
        <tr r="AB23" s="1"/>
        <tr r="CC23" s="1"/>
      </tp>
      <tp>
        <v>99.671875</v>
        <stp/>
        <stp>StudyData</stp>
        <stp>SUBMINUTE((CUS10),5,Regular)</stp>
        <stp>FG</stp>
        <stp/>
        <stp>High</stp>
        <stp>5</stp>
        <stp>-57</stp>
        <stp/>
        <stp/>
        <stp/>
        <stp/>
        <stp>T</stp>
        <tr r="AB63" s="1"/>
        <tr r="CC63" s="1"/>
      </tp>
      <tp>
        <v>99.65625</v>
        <stp/>
        <stp>StudyData</stp>
        <stp>SUBMINUTE((CUS10),5,Regular)</stp>
        <stp>FG</stp>
        <stp/>
        <stp>High</stp>
        <stp>5</stp>
        <stp>-47</stp>
        <stp/>
        <stp/>
        <stp/>
        <stp/>
        <stp>T</stp>
        <tr r="AB53" s="1"/>
        <tr r="CC53" s="1"/>
      </tp>
      <tp>
        <v>99.65625</v>
        <stp/>
        <stp>StudyData</stp>
        <stp>SUBMINUTE((CUS10),5,Regular)</stp>
        <stp>FG</stp>
        <stp/>
        <stp>High</stp>
        <stp>5</stp>
        <stp>-37</stp>
        <stp/>
        <stp/>
        <stp/>
        <stp/>
        <stp>T</stp>
        <tr r="AB43" s="1"/>
        <tr r="CC43" s="1"/>
      </tp>
      <tp>
        <v>99.671875</v>
        <stp/>
        <stp>StudyData</stp>
        <stp>SUBMINUTE((CUS10),5,Regular)</stp>
        <stp>FG</stp>
        <stp/>
        <stp>High</stp>
        <stp>5</stp>
        <stp>-27</stp>
        <stp/>
        <stp/>
        <stp/>
        <stp/>
        <stp>T</stp>
        <tr r="AB33" s="1"/>
        <tr r="CC33" s="1"/>
      </tp>
      <tp>
        <v>99.671875</v>
        <stp/>
        <stp>StudyData</stp>
        <stp>SUBMINUTE((CUS10),5,Regular)</stp>
        <stp>FG</stp>
        <stp/>
        <stp>High</stp>
        <stp>5</stp>
        <stp>-17</stp>
        <stp/>
        <stp/>
        <stp/>
        <stp/>
        <stp>T</stp>
        <tr r="AB23" s="1"/>
        <tr r="CC23" s="1"/>
      </tp>
      <tp>
        <v>42342.444803240738</v>
        <stp/>
        <stp>StudyData</stp>
        <stp>SUBMINUTE((CUS10),1,Regular)</stp>
        <stp>FG</stp>
        <stp/>
        <stp>Time</stp>
        <stp>5</stp>
        <stp>-33</stp>
        <stp/>
        <stp/>
        <stp/>
        <stp/>
        <stp>D</stp>
        <tr r="B39" s="1"/>
      </tp>
      <tp>
        <v>42342.44299768519</v>
        <stp/>
        <stp>StudyData</stp>
        <stp>SUBMINUTE((CUS10),5,Regular)</stp>
        <stp>FG</stp>
        <stp/>
        <stp>Time</stp>
        <stp>5</stp>
        <stp>-37</stp>
        <stp/>
        <stp/>
        <stp/>
        <stp/>
        <stp>D</stp>
        <tr r="Z43" s="1"/>
      </tp>
      <tp>
        <v>42342.444918981484</v>
        <stp/>
        <stp>StudyData</stp>
        <stp>SUBMINUTE((CUS10),1,Regular)</stp>
        <stp>FG</stp>
        <stp/>
        <stp>Time</stp>
        <stp>5</stp>
        <stp>-23</stp>
        <stp/>
        <stp/>
        <stp/>
        <stp/>
        <stp>D</stp>
        <tr r="B29" s="1"/>
      </tp>
      <tp>
        <v>42342.443576388891</v>
        <stp/>
        <stp>StudyData</stp>
        <stp>SUBMINUTE((CUS10),5,Regular)</stp>
        <stp>FG</stp>
        <stp/>
        <stp>Time</stp>
        <stp>5</stp>
        <stp>-27</stp>
        <stp/>
        <stp/>
        <stp/>
        <stp/>
        <stp>D</stp>
        <tr r="Z33" s="1"/>
      </tp>
      <tp>
        <v>42342.445034722223</v>
        <stp/>
        <stp>StudyData</stp>
        <stp>SUBMINUTE((CUS10),1,Regular)</stp>
        <stp>FG</stp>
        <stp/>
        <stp>Time</stp>
        <stp>5</stp>
        <stp>-13</stp>
        <stp/>
        <stp/>
        <stp/>
        <stp/>
        <stp>D</stp>
        <tr r="B19" s="1"/>
      </tp>
      <tp>
        <v>42342.444155092591</v>
        <stp/>
        <stp>StudyData</stp>
        <stp>SUBMINUTE((CUS10),5,Regular)</stp>
        <stp>FG</stp>
        <stp/>
        <stp>Time</stp>
        <stp>5</stp>
        <stp>-17</stp>
        <stp/>
        <stp/>
        <stp/>
        <stp/>
        <stp>D</stp>
        <tr r="Z23" s="1"/>
      </tp>
      <tp>
        <v>42342.444571759261</v>
        <stp/>
        <stp>StudyData</stp>
        <stp>SUBMINUTE((CUS10),1,Regular)</stp>
        <stp>FG</stp>
        <stp/>
        <stp>Time</stp>
        <stp>5</stp>
        <stp>-53</stp>
        <stp/>
        <stp/>
        <stp/>
        <stp/>
        <stp>D</stp>
        <tr r="B59" s="1"/>
      </tp>
      <tp>
        <v>42342.441840277774</v>
        <stp/>
        <stp>StudyData</stp>
        <stp>SUBMINUTE((CUS10),5,Regular)</stp>
        <stp>FG</stp>
        <stp/>
        <stp>Time</stp>
        <stp>5</stp>
        <stp>-57</stp>
        <stp/>
        <stp/>
        <stp/>
        <stp/>
        <stp>D</stp>
        <tr r="Z63" s="1"/>
      </tp>
      <tp>
        <v>42342.444687499999</v>
        <stp/>
        <stp>StudyData</stp>
        <stp>SUBMINUTE((CUS10),1,Regular)</stp>
        <stp>FG</stp>
        <stp/>
        <stp>Time</stp>
        <stp>5</stp>
        <stp>-43</stp>
        <stp/>
        <stp/>
        <stp/>
        <stp/>
        <stp>D</stp>
        <tr r="B49" s="1"/>
      </tp>
      <tp>
        <v>42342.442418981482</v>
        <stp/>
        <stp>StudyData</stp>
        <stp>SUBMINUTE((CUS10),5,Regular)</stp>
        <stp>FG</stp>
        <stp/>
        <stp>Time</stp>
        <stp>5</stp>
        <stp>-47</stp>
        <stp/>
        <stp/>
        <stp/>
        <stp/>
        <stp>D</stp>
        <tr r="Z53" s="1"/>
      </tp>
      <tp t="s">
        <v/>
        <stp/>
        <stp>StudyData</stp>
        <stp>AlgOrdBidVol(SUBMINUTE((CUS10),1,Regular),1,0)</stp>
        <stp>Bar</stp>
        <stp/>
        <stp>Open</stp>
        <stp>5</stp>
        <stp>-54</stp>
        <stp/>
        <stp/>
        <stp/>
        <stp/>
        <stp>D</stp>
        <tr r="E60" s="1"/>
      </tp>
      <tp t="s">
        <v/>
        <stp/>
        <stp>StudyData</stp>
        <stp>AlgOrdBidVol(SUBMINUTE((CUS10),1,Regular),1,0)</stp>
        <stp>Bar</stp>
        <stp/>
        <stp>Open</stp>
        <stp>5</stp>
        <stp>-44</stp>
        <stp/>
        <stp/>
        <stp/>
        <stp/>
        <stp>D</stp>
        <tr r="E50" s="1"/>
      </tp>
      <tp t="s">
        <v/>
        <stp/>
        <stp>StudyData</stp>
        <stp>AlgOrdBidVol(SUBMINUTE((CUS10),1,Regular),1,0)</stp>
        <stp>Bar</stp>
        <stp/>
        <stp>Open</stp>
        <stp>5</stp>
        <stp>-34</stp>
        <stp/>
        <stp/>
        <stp/>
        <stp/>
        <stp>D</stp>
        <tr r="E40" s="1"/>
      </tp>
      <tp t="s">
        <v/>
        <stp/>
        <stp>StudyData</stp>
        <stp>AlgOrdBidVol(SUBMINUTE((CUS10),1,Regular),1,0)</stp>
        <stp>Bar</stp>
        <stp/>
        <stp>Open</stp>
        <stp>5</stp>
        <stp>-24</stp>
        <stp/>
        <stp/>
        <stp/>
        <stp/>
        <stp>D</stp>
        <tr r="E30" s="1"/>
      </tp>
      <tp t="s">
        <v/>
        <stp/>
        <stp>StudyData</stp>
        <stp>AlgOrdBidVol(SUBMINUTE((CUS10),1,Regular),1,0)</stp>
        <stp>Bar</stp>
        <stp/>
        <stp>Open</stp>
        <stp>5</stp>
        <stp>-14</stp>
        <stp/>
        <stp/>
        <stp/>
        <stp/>
        <stp>D</stp>
        <tr r="E20" s="1"/>
      </tp>
      <tp>
        <v>1</v>
        <stp/>
        <stp>StudyData</stp>
        <stp>AlgOrdBidVol(SUBMINUTE((CUS10),5,Regular),1,0)</stp>
        <stp>Bar</stp>
        <stp/>
        <stp>Open</stp>
        <stp>5</stp>
        <stp>-54</stp>
        <stp/>
        <stp/>
        <stp/>
        <stp/>
        <stp>D</stp>
        <tr r="AE60" s="1"/>
        <tr r="AE60" s="1"/>
      </tp>
      <tp>
        <v>0</v>
        <stp/>
        <stp>StudyData</stp>
        <stp>AlgOrdBidVol(SUBMINUTE((CUS10),5,Regular),1,0)</stp>
        <stp>Bar</stp>
        <stp/>
        <stp>Open</stp>
        <stp>5</stp>
        <stp>-44</stp>
        <stp/>
        <stp/>
        <stp/>
        <stp/>
        <stp>D</stp>
        <tr r="AE50" s="1"/>
        <tr r="AE50" s="1"/>
      </tp>
      <tp t="s">
        <v/>
        <stp/>
        <stp>StudyData</stp>
        <stp>AlgOrdBidVol(SUBMINUTE((CUS10),5,Regular),1,0)</stp>
        <stp>Bar</stp>
        <stp/>
        <stp>Open</stp>
        <stp>5</stp>
        <stp>-34</stp>
        <stp/>
        <stp/>
        <stp/>
        <stp/>
        <stp>D</stp>
        <tr r="AE40" s="1"/>
      </tp>
      <tp t="s">
        <v/>
        <stp/>
        <stp>StudyData</stp>
        <stp>AlgOrdBidVol(SUBMINUTE((CUS10),5,Regular),1,0)</stp>
        <stp>Bar</stp>
        <stp/>
        <stp>Open</stp>
        <stp>5</stp>
        <stp>-24</stp>
        <stp/>
        <stp/>
        <stp/>
        <stp/>
        <stp>D</stp>
        <tr r="AE30" s="1"/>
      </tp>
      <tp t="s">
        <v/>
        <stp/>
        <stp>StudyData</stp>
        <stp>AlgOrdBidVol(SUBMINUTE((CUS10),5,Regular),1,0)</stp>
        <stp>Bar</stp>
        <stp/>
        <stp>Open</stp>
        <stp>5</stp>
        <stp>-14</stp>
        <stp/>
        <stp/>
        <stp/>
        <stp/>
        <stp>D</stp>
        <tr r="AE20" s="1"/>
      </tp>
      <tp t="s">
        <v/>
        <stp/>
        <stp>StudyData</stp>
        <stp>AlgOrdAskVol(SUBMINUTE((CUS10),1,Regular),1,0)</stp>
        <stp>Bar</stp>
        <stp/>
        <stp>Open</stp>
        <stp>5</stp>
        <stp>-14</stp>
        <stp/>
        <stp/>
        <stp/>
        <stp/>
        <stp>D</stp>
        <tr r="F20" s="1"/>
      </tp>
      <tp t="s">
        <v/>
        <stp/>
        <stp>StudyData</stp>
        <stp>AlgOrdAskVol(SUBMINUTE((CUS10),1,Regular),1,0)</stp>
        <stp>Bar</stp>
        <stp/>
        <stp>Open</stp>
        <stp>5</stp>
        <stp>-24</stp>
        <stp/>
        <stp/>
        <stp/>
        <stp/>
        <stp>D</stp>
        <tr r="F30" s="1"/>
      </tp>
      <tp t="s">
        <v/>
        <stp/>
        <stp>StudyData</stp>
        <stp>AlgOrdAskVol(SUBMINUTE((CUS10),1,Regular),1,0)</stp>
        <stp>Bar</stp>
        <stp/>
        <stp>Open</stp>
        <stp>5</stp>
        <stp>-34</stp>
        <stp/>
        <stp/>
        <stp/>
        <stp/>
        <stp>D</stp>
        <tr r="F40" s="1"/>
      </tp>
      <tp t="s">
        <v/>
        <stp/>
        <stp>StudyData</stp>
        <stp>AlgOrdAskVol(SUBMINUTE((CUS10),1,Regular),1,0)</stp>
        <stp>Bar</stp>
        <stp/>
        <stp>Open</stp>
        <stp>5</stp>
        <stp>-44</stp>
        <stp/>
        <stp/>
        <stp/>
        <stp/>
        <stp>D</stp>
        <tr r="F50" s="1"/>
      </tp>
      <tp t="s">
        <v/>
        <stp/>
        <stp>StudyData</stp>
        <stp>AlgOrdAskVol(SUBMINUTE((CUS10),1,Regular),1,0)</stp>
        <stp>Bar</stp>
        <stp/>
        <stp>Open</stp>
        <stp>5</stp>
        <stp>-54</stp>
        <stp/>
        <stp/>
        <stp/>
        <stp/>
        <stp>D</stp>
        <tr r="F60" s="1"/>
      </tp>
      <tp t="s">
        <v/>
        <stp/>
        <stp>StudyData</stp>
        <stp>AlgOrdAskVol(SUBMINUTE((CUS10),5,Regular),1,0)</stp>
        <stp>Bar</stp>
        <stp/>
        <stp>Open</stp>
        <stp>5</stp>
        <stp>-14</stp>
        <stp/>
        <stp/>
        <stp/>
        <stp/>
        <stp>D</stp>
        <tr r="AF20" s="1"/>
      </tp>
      <tp t="s">
        <v/>
        <stp/>
        <stp>StudyData</stp>
        <stp>AlgOrdAskVol(SUBMINUTE((CUS10),5,Regular),1,0)</stp>
        <stp>Bar</stp>
        <stp/>
        <stp>Open</stp>
        <stp>5</stp>
        <stp>-24</stp>
        <stp/>
        <stp/>
        <stp/>
        <stp/>
        <stp>D</stp>
        <tr r="AF30" s="1"/>
      </tp>
      <tp t="s">
        <v/>
        <stp/>
        <stp>StudyData</stp>
        <stp>AlgOrdAskVol(SUBMINUTE((CUS10),5,Regular),1,0)</stp>
        <stp>Bar</stp>
        <stp/>
        <stp>Open</stp>
        <stp>5</stp>
        <stp>-34</stp>
        <stp/>
        <stp/>
        <stp/>
        <stp/>
        <stp>D</stp>
        <tr r="AF40" s="1"/>
      </tp>
      <tp>
        <v>0</v>
        <stp/>
        <stp>StudyData</stp>
        <stp>AlgOrdAskVol(SUBMINUTE((CUS10),5,Regular),1,0)</stp>
        <stp>Bar</stp>
        <stp/>
        <stp>Open</stp>
        <stp>5</stp>
        <stp>-44</stp>
        <stp/>
        <stp/>
        <stp/>
        <stp/>
        <stp>D</stp>
        <tr r="AF50" s="1"/>
        <tr r="AF50" s="1"/>
      </tp>
      <tp>
        <v>29</v>
        <stp/>
        <stp>StudyData</stp>
        <stp>AlgOrdAskVol(SUBMINUTE((CUS10),5,Regular),1,0)</stp>
        <stp>Bar</stp>
        <stp/>
        <stp>Open</stp>
        <stp>5</stp>
        <stp>-54</stp>
        <stp/>
        <stp/>
        <stp/>
        <stp/>
        <stp>D</stp>
        <tr r="AF60" s="1"/>
        <tr r="AF60" s="1"/>
      </tp>
      <tp>
        <v>99.671875</v>
        <stp/>
        <stp>StudyData</stp>
        <stp>CUS10</stp>
        <stp>FG</stp>
        <stp/>
        <stp>Close</stp>
        <stp>5</stp>
        <stp>0</stp>
        <stp/>
        <stp/>
        <stp/>
        <stp/>
        <stp>T</stp>
        <tr r="BP6" s="1"/>
        <tr r="BP6" s="1"/>
        <tr r="CO6" s="1"/>
      </tp>
      <tp>
        <v>99.671875</v>
        <stp/>
        <stp>StudyData</stp>
        <stp>CUS10</stp>
        <stp>FG</stp>
        <stp/>
        <stp>Close</stp>
        <stp>1</stp>
        <stp>0</stp>
        <stp/>
        <stp/>
        <stp/>
        <stp/>
        <stp>T</stp>
        <tr r="AO6" s="1"/>
        <tr r="AO6" s="1"/>
        <tr r="CJ6" s="1"/>
      </tp>
      <tp>
        <v>99214</v>
        <stp/>
        <stp>StudyData</stp>
        <stp>CUS10</stp>
        <stp>FG</stp>
        <stp/>
        <stp>Close</stp>
        <stp>5</stp>
        <stp>0</stp>
        <stp/>
        <stp/>
        <stp/>
        <stp/>
        <stp>D</stp>
        <tr r="CO6" s="1"/>
      </tp>
      <tp>
        <v>99214</v>
        <stp/>
        <stp>StudyData</stp>
        <stp>CUS10</stp>
        <stp>FG</stp>
        <stp/>
        <stp>Close</stp>
        <stp>1</stp>
        <stp>0</stp>
        <stp/>
        <stp/>
        <stp/>
        <stp/>
        <stp>D</stp>
        <tr r="CJ6" s="1"/>
      </tp>
      <tp t="s">
        <v/>
        <stp/>
        <stp>StudyData</stp>
        <stp>AlgOrdBidVol(SUBMINUTE((CUS10),5,Regular),1,0)</stp>
        <stp>Bar</stp>
        <stp/>
        <stp>Open</stp>
        <stp>5</stp>
        <stp>0</stp>
        <stp/>
        <stp/>
        <stp/>
        <stp/>
        <stp>D</stp>
        <tr r="AE6" s="1"/>
      </tp>
      <tp>
        <v>99210</v>
        <stp/>
        <stp>StudyData</stp>
        <stp>SUBMINUTE((CUS10),5,Regular)</stp>
        <stp>FG</stp>
        <stp/>
        <stp>Low</stp>
        <stp>5</stp>
        <stp>-12</stp>
        <stp/>
        <stp/>
        <stp/>
        <stp/>
        <stp>D</stp>
        <tr r="AC18" s="1"/>
        <tr r="CD18" s="1"/>
      </tp>
      <tp>
        <v>99204</v>
        <stp/>
        <stp>StudyData</stp>
        <stp>SUBMINUTE((CUS10),5,Regular)</stp>
        <stp>FG</stp>
        <stp/>
        <stp>Low</stp>
        <stp>5</stp>
        <stp>-22</stp>
        <stp/>
        <stp/>
        <stp/>
        <stp/>
        <stp>D</stp>
        <tr r="AC28" s="1"/>
        <tr r="CD28" s="1"/>
      </tp>
      <tp>
        <v>99214</v>
        <stp/>
        <stp>StudyData</stp>
        <stp>SUBMINUTE((CUS10),5,Regular)</stp>
        <stp>FG</stp>
        <stp/>
        <stp>Low</stp>
        <stp>5</stp>
        <stp>-32</stp>
        <stp/>
        <stp/>
        <stp/>
        <stp/>
        <stp>D</stp>
        <tr r="AC38" s="1"/>
        <tr r="CD38" s="1"/>
      </tp>
      <tp>
        <v>99204</v>
        <stp/>
        <stp>StudyData</stp>
        <stp>SUBMINUTE((CUS10),5,Regular)</stp>
        <stp>FG</stp>
        <stp/>
        <stp>Low</stp>
        <stp>5</stp>
        <stp>-42</stp>
        <stp/>
        <stp/>
        <stp/>
        <stp/>
        <stp>D</stp>
        <tr r="AC48" s="1"/>
        <tr r="CD48" s="1"/>
      </tp>
      <tp>
        <v>99204</v>
        <stp/>
        <stp>StudyData</stp>
        <stp>SUBMINUTE((CUS10),5,Regular)</stp>
        <stp>FG</stp>
        <stp/>
        <stp>Low</stp>
        <stp>5</stp>
        <stp>-52</stp>
        <stp/>
        <stp/>
        <stp/>
        <stp/>
        <stp>D</stp>
        <tr r="AC58" s="1"/>
        <tr r="CD58" s="1"/>
      </tp>
      <tp>
        <v>99.65625</v>
        <stp/>
        <stp>StudyData</stp>
        <stp>SUBMINUTE((CUS10),5,Regular)</stp>
        <stp>FG</stp>
        <stp/>
        <stp>Low</stp>
        <stp>5</stp>
        <stp>-12</stp>
        <stp/>
        <stp/>
        <stp/>
        <stp/>
        <stp>T</stp>
        <tr r="AC18" s="1"/>
        <tr r="CD18" s="1"/>
      </tp>
      <tp>
        <v>99.640625</v>
        <stp/>
        <stp>StudyData</stp>
        <stp>SUBMINUTE((CUS10),5,Regular)</stp>
        <stp>FG</stp>
        <stp/>
        <stp>Low</stp>
        <stp>5</stp>
        <stp>-22</stp>
        <stp/>
        <stp/>
        <stp/>
        <stp/>
        <stp>T</stp>
        <tr r="AC28" s="1"/>
        <tr r="CD28" s="1"/>
      </tp>
      <tp>
        <v>99.671875</v>
        <stp/>
        <stp>StudyData</stp>
        <stp>SUBMINUTE((CUS10),5,Regular)</stp>
        <stp>FG</stp>
        <stp/>
        <stp>Low</stp>
        <stp>5</stp>
        <stp>-32</stp>
        <stp/>
        <stp/>
        <stp/>
        <stp/>
        <stp>T</stp>
        <tr r="AC38" s="1"/>
        <tr r="CD38" s="1"/>
      </tp>
      <tp>
        <v>99.640625</v>
        <stp/>
        <stp>StudyData</stp>
        <stp>SUBMINUTE((CUS10),5,Regular)</stp>
        <stp>FG</stp>
        <stp/>
        <stp>Low</stp>
        <stp>5</stp>
        <stp>-42</stp>
        <stp/>
        <stp/>
        <stp/>
        <stp/>
        <stp>T</stp>
        <tr r="AC48" s="1"/>
        <tr r="CD48" s="1"/>
      </tp>
      <tp>
        <v>99.640625</v>
        <stp/>
        <stp>StudyData</stp>
        <stp>SUBMINUTE((CUS10),5,Regular)</stp>
        <stp>FG</stp>
        <stp/>
        <stp>Low</stp>
        <stp>5</stp>
        <stp>-52</stp>
        <stp/>
        <stp/>
        <stp/>
        <stp/>
        <stp>T</stp>
        <tr r="AC58" s="1"/>
        <tr r="CD58" s="1"/>
      </tp>
      <tp>
        <v>99210</v>
        <stp/>
        <stp>StudyData</stp>
        <stp>SUBMINUTE((CUS10),5,Regular)</stp>
        <stp>FG</stp>
        <stp/>
        <stp>High</stp>
        <stp>5</stp>
        <stp>-56</stp>
        <stp/>
        <stp/>
        <stp/>
        <stp/>
        <stp>D</stp>
        <tr r="AB62" s="1"/>
        <tr r="CC62" s="1"/>
      </tp>
      <tp>
        <v>99210</v>
        <stp/>
        <stp>StudyData</stp>
        <stp>SUBMINUTE((CUS10),5,Regular)</stp>
        <stp>FG</stp>
        <stp/>
        <stp>High</stp>
        <stp>5</stp>
        <stp>-46</stp>
        <stp/>
        <stp/>
        <stp/>
        <stp/>
        <stp>D</stp>
        <tr r="AB52" s="1"/>
        <tr r="CC52" s="1"/>
      </tp>
      <tp>
        <v>99220</v>
        <stp/>
        <stp>StudyData</stp>
        <stp>SUBMINUTE((CUS10),5,Regular)</stp>
        <stp>FG</stp>
        <stp/>
        <stp>High</stp>
        <stp>5</stp>
        <stp>-36</stp>
        <stp/>
        <stp/>
        <stp/>
        <stp/>
        <stp>D</stp>
        <tr r="AB42" s="1"/>
        <tr r="CC42" s="1"/>
      </tp>
      <tp>
        <v>99214</v>
        <stp/>
        <stp>StudyData</stp>
        <stp>SUBMINUTE((CUS10),5,Regular)</stp>
        <stp>FG</stp>
        <stp/>
        <stp>High</stp>
        <stp>5</stp>
        <stp>-26</stp>
        <stp/>
        <stp/>
        <stp/>
        <stp/>
        <stp>D</stp>
        <tr r="AB32" s="1"/>
        <tr r="CC32" s="1"/>
      </tp>
      <tp>
        <v>99210</v>
        <stp/>
        <stp>StudyData</stp>
        <stp>SUBMINUTE((CUS10),5,Regular)</stp>
        <stp>FG</stp>
        <stp/>
        <stp>High</stp>
        <stp>5</stp>
        <stp>-16</stp>
        <stp/>
        <stp/>
        <stp/>
        <stp/>
        <stp>D</stp>
        <tr r="AB22" s="1"/>
        <tr r="CC22" s="1"/>
      </tp>
      <tp>
        <v>99.65625</v>
        <stp/>
        <stp>StudyData</stp>
        <stp>SUBMINUTE((CUS10),5,Regular)</stp>
        <stp>FG</stp>
        <stp/>
        <stp>High</stp>
        <stp>5</stp>
        <stp>-56</stp>
        <stp/>
        <stp/>
        <stp/>
        <stp/>
        <stp>T</stp>
        <tr r="AB62" s="1"/>
        <tr r="CC62" s="1"/>
      </tp>
      <tp>
        <v>99.65625</v>
        <stp/>
        <stp>StudyData</stp>
        <stp>SUBMINUTE((CUS10),5,Regular)</stp>
        <stp>FG</stp>
        <stp/>
        <stp>High</stp>
        <stp>5</stp>
        <stp>-46</stp>
        <stp/>
        <stp/>
        <stp/>
        <stp/>
        <stp>T</stp>
        <tr r="AB52" s="1"/>
        <tr r="CC52" s="1"/>
      </tp>
      <tp>
        <v>99.6875</v>
        <stp/>
        <stp>StudyData</stp>
        <stp>SUBMINUTE((CUS10),5,Regular)</stp>
        <stp>FG</stp>
        <stp/>
        <stp>High</stp>
        <stp>5</stp>
        <stp>-36</stp>
        <stp/>
        <stp/>
        <stp/>
        <stp/>
        <stp>T</stp>
        <tr r="AB42" s="1"/>
        <tr r="CC42" s="1"/>
      </tp>
      <tp>
        <v>99.671875</v>
        <stp/>
        <stp>StudyData</stp>
        <stp>SUBMINUTE((CUS10),5,Regular)</stp>
        <stp>FG</stp>
        <stp/>
        <stp>High</stp>
        <stp>5</stp>
        <stp>-26</stp>
        <stp/>
        <stp/>
        <stp/>
        <stp/>
        <stp>T</stp>
        <tr r="AB32" s="1"/>
        <tr r="CC32" s="1"/>
      </tp>
      <tp>
        <v>99.65625</v>
        <stp/>
        <stp>StudyData</stp>
        <stp>SUBMINUTE((CUS10),5,Regular)</stp>
        <stp>FG</stp>
        <stp/>
        <stp>High</stp>
        <stp>5</stp>
        <stp>-16</stp>
        <stp/>
        <stp/>
        <stp/>
        <stp/>
        <stp>T</stp>
        <tr r="AB22" s="1"/>
        <tr r="CC22" s="1"/>
      </tp>
      <tp>
        <v>42342.444814814815</v>
        <stp/>
        <stp>StudyData</stp>
        <stp>SUBMINUTE((CUS10),1,Regular)</stp>
        <stp>FG</stp>
        <stp/>
        <stp>Time</stp>
        <stp>5</stp>
        <stp>-32</stp>
        <stp/>
        <stp/>
        <stp/>
        <stp/>
        <stp>D</stp>
        <tr r="B38" s="1"/>
      </tp>
      <tp>
        <v>42342.443055555559</v>
        <stp/>
        <stp>StudyData</stp>
        <stp>SUBMINUTE((CUS10),5,Regular)</stp>
        <stp>FG</stp>
        <stp/>
        <stp>Time</stp>
        <stp>5</stp>
        <stp>-36</stp>
        <stp/>
        <stp/>
        <stp/>
        <stp/>
        <stp>D</stp>
        <tr r="Z42" s="1"/>
      </tp>
      <tp>
        <v>42342.444930555554</v>
        <stp/>
        <stp>StudyData</stp>
        <stp>SUBMINUTE((CUS10),1,Regular)</stp>
        <stp>FG</stp>
        <stp/>
        <stp>Time</stp>
        <stp>5</stp>
        <stp>-22</stp>
        <stp/>
        <stp/>
        <stp/>
        <stp/>
        <stp>D</stp>
        <tr r="B28" s="1"/>
      </tp>
      <tp>
        <v>42342.44363425926</v>
        <stp/>
        <stp>StudyData</stp>
        <stp>SUBMINUTE((CUS10),5,Regular)</stp>
        <stp>FG</stp>
        <stp/>
        <stp>Time</stp>
        <stp>5</stp>
        <stp>-26</stp>
        <stp/>
        <stp/>
        <stp/>
        <stp/>
        <stp>D</stp>
        <tr r="Z32" s="1"/>
      </tp>
      <tp>
        <v>42342.4450462963</v>
        <stp/>
        <stp>StudyData</stp>
        <stp>SUBMINUTE((CUS10),1,Regular)</stp>
        <stp>FG</stp>
        <stp/>
        <stp>Time</stp>
        <stp>5</stp>
        <stp>-12</stp>
        <stp/>
        <stp/>
        <stp/>
        <stp/>
        <stp>D</stp>
        <tr r="B18" s="1"/>
      </tp>
      <tp>
        <v>42342.444212962961</v>
        <stp/>
        <stp>StudyData</stp>
        <stp>SUBMINUTE((CUS10),5,Regular)</stp>
        <stp>FG</stp>
        <stp/>
        <stp>Time</stp>
        <stp>5</stp>
        <stp>-16</stp>
        <stp/>
        <stp/>
        <stp/>
        <stp/>
        <stp>D</stp>
        <tr r="Z22" s="1"/>
      </tp>
      <tp>
        <v>42342.444583333338</v>
        <stp/>
        <stp>StudyData</stp>
        <stp>SUBMINUTE((CUS10),1,Regular)</stp>
        <stp>FG</stp>
        <stp/>
        <stp>Time</stp>
        <stp>5</stp>
        <stp>-52</stp>
        <stp/>
        <stp/>
        <stp/>
        <stp/>
        <stp>D</stp>
        <tr r="B58" s="1"/>
      </tp>
      <tp>
        <v>42342.44189814815</v>
        <stp/>
        <stp>StudyData</stp>
        <stp>SUBMINUTE((CUS10),5,Regular)</stp>
        <stp>FG</stp>
        <stp/>
        <stp>Time</stp>
        <stp>5</stp>
        <stp>-56</stp>
        <stp/>
        <stp/>
        <stp/>
        <stp/>
        <stp>D</stp>
        <tr r="Z62" s="1"/>
      </tp>
      <tp>
        <v>42342.444699074076</v>
        <stp/>
        <stp>StudyData</stp>
        <stp>SUBMINUTE((CUS10),1,Regular)</stp>
        <stp>FG</stp>
        <stp/>
        <stp>Time</stp>
        <stp>5</stp>
        <stp>-42</stp>
        <stp/>
        <stp/>
        <stp/>
        <stp/>
        <stp>D</stp>
        <tr r="B48" s="1"/>
      </tp>
      <tp>
        <v>42342.442476851851</v>
        <stp/>
        <stp>StudyData</stp>
        <stp>SUBMINUTE((CUS10),5,Regular)</stp>
        <stp>FG</stp>
        <stp/>
        <stp>Time</stp>
        <stp>5</stp>
        <stp>-46</stp>
        <stp/>
        <stp/>
        <stp/>
        <stp/>
        <stp>D</stp>
        <tr r="Z52" s="1"/>
      </tp>
      <tp t="s">
        <v/>
        <stp/>
        <stp>StudyData</stp>
        <stp>AlgOrdBidVol(SUBMINUTE((CUS10),1,Regular),1,0)</stp>
        <stp>Bar</stp>
        <stp/>
        <stp>Open</stp>
        <stp>5</stp>
        <stp>-57</stp>
        <stp/>
        <stp/>
        <stp/>
        <stp/>
        <stp>D</stp>
        <tr r="E63" s="1"/>
      </tp>
      <tp t="s">
        <v/>
        <stp/>
        <stp>StudyData</stp>
        <stp>AlgOrdBidVol(SUBMINUTE((CUS10),1,Regular),1,0)</stp>
        <stp>Bar</stp>
        <stp/>
        <stp>Open</stp>
        <stp>5</stp>
        <stp>-47</stp>
        <stp/>
        <stp/>
        <stp/>
        <stp/>
        <stp>D</stp>
        <tr r="E53" s="1"/>
      </tp>
      <tp t="s">
        <v/>
        <stp/>
        <stp>StudyData</stp>
        <stp>AlgOrdBidVol(SUBMINUTE((CUS10),1,Regular),1,0)</stp>
        <stp>Bar</stp>
        <stp/>
        <stp>Open</stp>
        <stp>5</stp>
        <stp>-37</stp>
        <stp/>
        <stp/>
        <stp/>
        <stp/>
        <stp>D</stp>
        <tr r="E43" s="1"/>
      </tp>
      <tp t="s">
        <v/>
        <stp/>
        <stp>StudyData</stp>
        <stp>AlgOrdBidVol(SUBMINUTE((CUS10),1,Regular),1,0)</stp>
        <stp>Bar</stp>
        <stp/>
        <stp>Open</stp>
        <stp>5</stp>
        <stp>-27</stp>
        <stp/>
        <stp/>
        <stp/>
        <stp/>
        <stp>D</stp>
        <tr r="E33" s="1"/>
      </tp>
      <tp t="s">
        <v/>
        <stp/>
        <stp>StudyData</stp>
        <stp>AlgOrdBidVol(SUBMINUTE((CUS10),1,Regular),1,0)</stp>
        <stp>Bar</stp>
        <stp/>
        <stp>Open</stp>
        <stp>5</stp>
        <stp>-17</stp>
        <stp/>
        <stp/>
        <stp/>
        <stp/>
        <stp>D</stp>
        <tr r="E23" s="1"/>
      </tp>
      <tp>
        <v>0</v>
        <stp/>
        <stp>StudyData</stp>
        <stp>AlgOrdBidVol(SUBMINUTE((CUS10),5,Regular),1,0)</stp>
        <stp>Bar</stp>
        <stp/>
        <stp>Open</stp>
        <stp>5</stp>
        <stp>-57</stp>
        <stp/>
        <stp/>
        <stp/>
        <stp/>
        <stp>D</stp>
        <tr r="AE63" s="1"/>
        <tr r="AE63" s="1"/>
      </tp>
      <tp>
        <v>0</v>
        <stp/>
        <stp>StudyData</stp>
        <stp>AlgOrdBidVol(SUBMINUTE((CUS10),5,Regular),1,0)</stp>
        <stp>Bar</stp>
        <stp/>
        <stp>Open</stp>
        <stp>5</stp>
        <stp>-47</stp>
        <stp/>
        <stp/>
        <stp/>
        <stp/>
        <stp>D</stp>
        <tr r="AE53" s="1"/>
        <tr r="AE53" s="1"/>
      </tp>
      <tp t="s">
        <v/>
        <stp/>
        <stp>StudyData</stp>
        <stp>AlgOrdBidVol(SUBMINUTE((CUS10),5,Regular),1,0)</stp>
        <stp>Bar</stp>
        <stp/>
        <stp>Open</stp>
        <stp>5</stp>
        <stp>-37</stp>
        <stp/>
        <stp/>
        <stp/>
        <stp/>
        <stp>D</stp>
        <tr r="AE43" s="1"/>
      </tp>
      <tp t="s">
        <v/>
        <stp/>
        <stp>StudyData</stp>
        <stp>AlgOrdBidVol(SUBMINUTE((CUS10),5,Regular),1,0)</stp>
        <stp>Bar</stp>
        <stp/>
        <stp>Open</stp>
        <stp>5</stp>
        <stp>-27</stp>
        <stp/>
        <stp/>
        <stp/>
        <stp/>
        <stp>D</stp>
        <tr r="AE33" s="1"/>
      </tp>
      <tp t="s">
        <v/>
        <stp/>
        <stp>StudyData</stp>
        <stp>AlgOrdBidVol(SUBMINUTE((CUS10),5,Regular),1,0)</stp>
        <stp>Bar</stp>
        <stp/>
        <stp>Open</stp>
        <stp>5</stp>
        <stp>-17</stp>
        <stp/>
        <stp/>
        <stp/>
        <stp/>
        <stp>D</stp>
        <tr r="AE23" s="1"/>
      </tp>
      <tp t="s">
        <v/>
        <stp/>
        <stp>StudyData</stp>
        <stp>AlgOrdAskVol(SUBMINUTE((CUS10),1,Regular),1,0)</stp>
        <stp>Bar</stp>
        <stp/>
        <stp>Open</stp>
        <stp>5</stp>
        <stp>-17</stp>
        <stp/>
        <stp/>
        <stp/>
        <stp/>
        <stp>D</stp>
        <tr r="F23" s="1"/>
      </tp>
      <tp t="s">
        <v/>
        <stp/>
        <stp>StudyData</stp>
        <stp>AlgOrdAskVol(SUBMINUTE((CUS10),1,Regular),1,0)</stp>
        <stp>Bar</stp>
        <stp/>
        <stp>Open</stp>
        <stp>5</stp>
        <stp>-27</stp>
        <stp/>
        <stp/>
        <stp/>
        <stp/>
        <stp>D</stp>
        <tr r="F33" s="1"/>
      </tp>
      <tp t="s">
        <v/>
        <stp/>
        <stp>StudyData</stp>
        <stp>AlgOrdAskVol(SUBMINUTE((CUS10),1,Regular),1,0)</stp>
        <stp>Bar</stp>
        <stp/>
        <stp>Open</stp>
        <stp>5</stp>
        <stp>-37</stp>
        <stp/>
        <stp/>
        <stp/>
        <stp/>
        <stp>D</stp>
        <tr r="F43" s="1"/>
      </tp>
      <tp t="s">
        <v/>
        <stp/>
        <stp>StudyData</stp>
        <stp>AlgOrdAskVol(SUBMINUTE((CUS10),1,Regular),1,0)</stp>
        <stp>Bar</stp>
        <stp/>
        <stp>Open</stp>
        <stp>5</stp>
        <stp>-47</stp>
        <stp/>
        <stp/>
        <stp/>
        <stp/>
        <stp>D</stp>
        <tr r="F53" s="1"/>
      </tp>
      <tp t="s">
        <v/>
        <stp/>
        <stp>StudyData</stp>
        <stp>AlgOrdAskVol(SUBMINUTE((CUS10),1,Regular),1,0)</stp>
        <stp>Bar</stp>
        <stp/>
        <stp>Open</stp>
        <stp>5</stp>
        <stp>-57</stp>
        <stp/>
        <stp/>
        <stp/>
        <stp/>
        <stp>D</stp>
        <tr r="F63" s="1"/>
      </tp>
      <tp t="s">
        <v/>
        <stp/>
        <stp>StudyData</stp>
        <stp>AlgOrdAskVol(SUBMINUTE((CUS10),5,Regular),1,0)</stp>
        <stp>Bar</stp>
        <stp/>
        <stp>Open</stp>
        <stp>5</stp>
        <stp>-17</stp>
        <stp/>
        <stp/>
        <stp/>
        <stp/>
        <stp>D</stp>
        <tr r="AF23" s="1"/>
      </tp>
      <tp t="s">
        <v/>
        <stp/>
        <stp>StudyData</stp>
        <stp>AlgOrdAskVol(SUBMINUTE((CUS10),5,Regular),1,0)</stp>
        <stp>Bar</stp>
        <stp/>
        <stp>Open</stp>
        <stp>5</stp>
        <stp>-27</stp>
        <stp/>
        <stp/>
        <stp/>
        <stp/>
        <stp>D</stp>
        <tr r="AF33" s="1"/>
      </tp>
      <tp t="s">
        <v/>
        <stp/>
        <stp>StudyData</stp>
        <stp>AlgOrdAskVol(SUBMINUTE((CUS10),5,Regular),1,0)</stp>
        <stp>Bar</stp>
        <stp/>
        <stp>Open</stp>
        <stp>5</stp>
        <stp>-37</stp>
        <stp/>
        <stp/>
        <stp/>
        <stp/>
        <stp>D</stp>
        <tr r="AF43" s="1"/>
      </tp>
      <tp>
        <v>0</v>
        <stp/>
        <stp>StudyData</stp>
        <stp>AlgOrdAskVol(SUBMINUTE((CUS10),5,Regular),1,0)</stp>
        <stp>Bar</stp>
        <stp/>
        <stp>Open</stp>
        <stp>5</stp>
        <stp>-47</stp>
        <stp/>
        <stp/>
        <stp/>
        <stp/>
        <stp>D</stp>
        <tr r="AF53" s="1"/>
        <tr r="AF53" s="1"/>
      </tp>
      <tp>
        <v>0</v>
        <stp/>
        <stp>StudyData</stp>
        <stp>AlgOrdAskVol(SUBMINUTE((CUS10),5,Regular),1,0)</stp>
        <stp>Bar</stp>
        <stp/>
        <stp>Open</stp>
        <stp>5</stp>
        <stp>-57</stp>
        <stp/>
        <stp/>
        <stp/>
        <stp/>
        <stp>D</stp>
        <tr r="AF63" s="1"/>
        <tr r="AF63" s="1"/>
      </tp>
      <tp>
        <v>99210</v>
        <stp/>
        <stp>StudyData</stp>
        <stp>SUBMINUTE((CUS10),5,Regular)</stp>
        <stp>FG</stp>
        <stp/>
        <stp>Low</stp>
        <stp>5</stp>
        <stp>-11</stp>
        <stp/>
        <stp/>
        <stp/>
        <stp/>
        <stp>D</stp>
        <tr r="AC17" s="1"/>
        <tr r="CD17" s="1"/>
      </tp>
      <tp>
        <v>99204</v>
        <stp/>
        <stp>StudyData</stp>
        <stp>SUBMINUTE((CUS10),5,Regular)</stp>
        <stp>FG</stp>
        <stp/>
        <stp>Low</stp>
        <stp>5</stp>
        <stp>-21</stp>
        <stp/>
        <stp/>
        <stp/>
        <stp/>
        <stp>D</stp>
        <tr r="AC27" s="1"/>
        <tr r="CD27" s="1"/>
      </tp>
      <tp>
        <v>99210</v>
        <stp/>
        <stp>StudyData</stp>
        <stp>SUBMINUTE((CUS10),5,Regular)</stp>
        <stp>FG</stp>
        <stp/>
        <stp>Low</stp>
        <stp>5</stp>
        <stp>-31</stp>
        <stp/>
        <stp/>
        <stp/>
        <stp/>
        <stp>D</stp>
        <tr r="AC37" s="1"/>
        <tr r="CD37" s="1"/>
      </tp>
      <tp>
        <v>99204</v>
        <stp/>
        <stp>StudyData</stp>
        <stp>SUBMINUTE((CUS10),5,Regular)</stp>
        <stp>FG</stp>
        <stp/>
        <stp>Low</stp>
        <stp>5</stp>
        <stp>-41</stp>
        <stp/>
        <stp/>
        <stp/>
        <stp/>
        <stp>D</stp>
        <tr r="AC47" s="1"/>
        <tr r="CD47" s="1"/>
      </tp>
      <tp>
        <v>99204</v>
        <stp/>
        <stp>StudyData</stp>
        <stp>SUBMINUTE((CUS10),5,Regular)</stp>
        <stp>FG</stp>
        <stp/>
        <stp>Low</stp>
        <stp>5</stp>
        <stp>-51</stp>
        <stp/>
        <stp/>
        <stp/>
        <stp/>
        <stp>D</stp>
        <tr r="AC57" s="1"/>
        <tr r="CD57" s="1"/>
      </tp>
      <tp>
        <v>99.65625</v>
        <stp/>
        <stp>StudyData</stp>
        <stp>SUBMINUTE((CUS10),5,Regular)</stp>
        <stp>FG</stp>
        <stp/>
        <stp>Low</stp>
        <stp>5</stp>
        <stp>-11</stp>
        <stp/>
        <stp/>
        <stp/>
        <stp/>
        <stp>T</stp>
        <tr r="AC17" s="1"/>
        <tr r="CD17" s="1"/>
      </tp>
      <tp>
        <v>99.640625</v>
        <stp/>
        <stp>StudyData</stp>
        <stp>SUBMINUTE((CUS10),5,Regular)</stp>
        <stp>FG</stp>
        <stp/>
        <stp>Low</stp>
        <stp>5</stp>
        <stp>-21</stp>
        <stp/>
        <stp/>
        <stp/>
        <stp/>
        <stp>T</stp>
        <tr r="AC27" s="1"/>
        <tr r="CD27" s="1"/>
      </tp>
      <tp>
        <v>99.65625</v>
        <stp/>
        <stp>StudyData</stp>
        <stp>SUBMINUTE((CUS10),5,Regular)</stp>
        <stp>FG</stp>
        <stp/>
        <stp>Low</stp>
        <stp>5</stp>
        <stp>-31</stp>
        <stp/>
        <stp/>
        <stp/>
        <stp/>
        <stp>T</stp>
        <tr r="AC37" s="1"/>
        <tr r="CD37" s="1"/>
      </tp>
      <tp>
        <v>99.640625</v>
        <stp/>
        <stp>StudyData</stp>
        <stp>SUBMINUTE((CUS10),5,Regular)</stp>
        <stp>FG</stp>
        <stp/>
        <stp>Low</stp>
        <stp>5</stp>
        <stp>-41</stp>
        <stp/>
        <stp/>
        <stp/>
        <stp/>
        <stp>T</stp>
        <tr r="AC47" s="1"/>
        <tr r="CD47" s="1"/>
      </tp>
      <tp>
        <v>99.640625</v>
        <stp/>
        <stp>StudyData</stp>
        <stp>SUBMINUTE((CUS10),5,Regular)</stp>
        <stp>FG</stp>
        <stp/>
        <stp>Low</stp>
        <stp>5</stp>
        <stp>-51</stp>
        <stp/>
        <stp/>
        <stp/>
        <stp/>
        <stp>T</stp>
        <tr r="AC57" s="1"/>
        <tr r="CD57" s="1"/>
      </tp>
      <tp>
        <v>99214</v>
        <stp/>
        <stp>StudyData</stp>
        <stp>SUBMINUTE((CUS10),5,Regular)</stp>
        <stp>FG</stp>
        <stp/>
        <stp>High</stp>
        <stp>5</stp>
        <stp>-55</stp>
        <stp/>
        <stp/>
        <stp/>
        <stp/>
        <stp>D</stp>
        <tr r="AB61" s="1"/>
        <tr r="CC61" s="1"/>
      </tp>
      <tp>
        <v>99210</v>
        <stp/>
        <stp>StudyData</stp>
        <stp>SUBMINUTE((CUS10),5,Regular)</stp>
        <stp>FG</stp>
        <stp/>
        <stp>High</stp>
        <stp>5</stp>
        <stp>-45</stp>
        <stp/>
        <stp/>
        <stp/>
        <stp/>
        <stp>D</stp>
        <tr r="AB51" s="1"/>
        <tr r="CC51" s="1"/>
      </tp>
      <tp>
        <v>99214</v>
        <stp/>
        <stp>StudyData</stp>
        <stp>SUBMINUTE((CUS10),5,Regular)</stp>
        <stp>FG</stp>
        <stp/>
        <stp>High</stp>
        <stp>5</stp>
        <stp>-35</stp>
        <stp/>
        <stp/>
        <stp/>
        <stp/>
        <stp>D</stp>
        <tr r="AB41" s="1"/>
        <tr r="CC41" s="1"/>
      </tp>
      <tp>
        <v>99210</v>
        <stp/>
        <stp>StudyData</stp>
        <stp>SUBMINUTE((CUS10),5,Regular)</stp>
        <stp>FG</stp>
        <stp/>
        <stp>High</stp>
        <stp>5</stp>
        <stp>-25</stp>
        <stp/>
        <stp/>
        <stp/>
        <stp/>
        <stp>D</stp>
        <tr r="AB31" s="1"/>
        <tr r="CC31" s="1"/>
      </tp>
      <tp>
        <v>99210</v>
        <stp/>
        <stp>StudyData</stp>
        <stp>SUBMINUTE((CUS10),5,Regular)</stp>
        <stp>FG</stp>
        <stp/>
        <stp>High</stp>
        <stp>5</stp>
        <stp>-15</stp>
        <stp/>
        <stp/>
        <stp/>
        <stp/>
        <stp>D</stp>
        <tr r="AB21" s="1"/>
        <tr r="CC21" s="1"/>
      </tp>
      <tp>
        <v>99.671875</v>
        <stp/>
        <stp>StudyData</stp>
        <stp>SUBMINUTE((CUS10),5,Regular)</stp>
        <stp>FG</stp>
        <stp/>
        <stp>High</stp>
        <stp>5</stp>
        <stp>-55</stp>
        <stp/>
        <stp/>
        <stp/>
        <stp/>
        <stp>T</stp>
        <tr r="AB61" s="1"/>
        <tr r="CC61" s="1"/>
      </tp>
      <tp>
        <v>99.65625</v>
        <stp/>
        <stp>StudyData</stp>
        <stp>SUBMINUTE((CUS10),5,Regular)</stp>
        <stp>FG</stp>
        <stp/>
        <stp>High</stp>
        <stp>5</stp>
        <stp>-45</stp>
        <stp/>
        <stp/>
        <stp/>
        <stp/>
        <stp>T</stp>
        <tr r="AB51" s="1"/>
        <tr r="CC51" s="1"/>
      </tp>
      <tp>
        <v>99.671875</v>
        <stp/>
        <stp>StudyData</stp>
        <stp>SUBMINUTE((CUS10),5,Regular)</stp>
        <stp>FG</stp>
        <stp/>
        <stp>High</stp>
        <stp>5</stp>
        <stp>-35</stp>
        <stp/>
        <stp/>
        <stp/>
        <stp/>
        <stp>T</stp>
        <tr r="AB41" s="1"/>
        <tr r="CC41" s="1"/>
      </tp>
      <tp>
        <v>99.65625</v>
        <stp/>
        <stp>StudyData</stp>
        <stp>SUBMINUTE((CUS10),5,Regular)</stp>
        <stp>FG</stp>
        <stp/>
        <stp>High</stp>
        <stp>5</stp>
        <stp>-25</stp>
        <stp/>
        <stp/>
        <stp/>
        <stp/>
        <stp>T</stp>
        <tr r="AB31" s="1"/>
        <tr r="CC31" s="1"/>
      </tp>
      <tp>
        <v>99.65625</v>
        <stp/>
        <stp>StudyData</stp>
        <stp>SUBMINUTE((CUS10),5,Regular)</stp>
        <stp>FG</stp>
        <stp/>
        <stp>High</stp>
        <stp>5</stp>
        <stp>-15</stp>
        <stp/>
        <stp/>
        <stp/>
        <stp/>
        <stp>T</stp>
        <tr r="AB21" s="1"/>
        <tr r="CC21" s="1"/>
      </tp>
      <tp>
        <v>42342.444826388892</v>
        <stp/>
        <stp>StudyData</stp>
        <stp>SUBMINUTE((CUS10),1,Regular)</stp>
        <stp>FG</stp>
        <stp/>
        <stp>Time</stp>
        <stp>5</stp>
        <stp>-31</stp>
        <stp/>
        <stp/>
        <stp/>
        <stp/>
        <stp>D</stp>
        <tr r="B37" s="1"/>
      </tp>
      <tp>
        <v>42342.443113425928</v>
        <stp/>
        <stp>StudyData</stp>
        <stp>SUBMINUTE((CUS10),5,Regular)</stp>
        <stp>FG</stp>
        <stp/>
        <stp>Time</stp>
        <stp>5</stp>
        <stp>-35</stp>
        <stp/>
        <stp/>
        <stp/>
        <stp/>
        <stp>D</stp>
        <tr r="Z41" s="1"/>
      </tp>
      <tp>
        <v>42342.44494212963</v>
        <stp/>
        <stp>StudyData</stp>
        <stp>SUBMINUTE((CUS10),1,Regular)</stp>
        <stp>FG</stp>
        <stp/>
        <stp>Time</stp>
        <stp>5</stp>
        <stp>-21</stp>
        <stp/>
        <stp/>
        <stp/>
        <stp/>
        <stp>D</stp>
        <tr r="B27" s="1"/>
      </tp>
      <tp>
        <v>42342.443692129636</v>
        <stp/>
        <stp>StudyData</stp>
        <stp>SUBMINUTE((CUS10),5,Regular)</stp>
        <stp>FG</stp>
        <stp/>
        <stp>Time</stp>
        <stp>5</stp>
        <stp>-25</stp>
        <stp/>
        <stp/>
        <stp/>
        <stp/>
        <stp>D</stp>
        <tr r="Z31" s="1"/>
      </tp>
      <tp>
        <v>42342.445057870369</v>
        <stp/>
        <stp>StudyData</stp>
        <stp>SUBMINUTE((CUS10),1,Regular)</stp>
        <stp>FG</stp>
        <stp/>
        <stp>Time</stp>
        <stp>5</stp>
        <stp>-11</stp>
        <stp/>
        <stp/>
        <stp/>
        <stp/>
        <stp>D</stp>
        <tr r="B17" s="1"/>
      </tp>
      <tp>
        <v>42342.44427083333</v>
        <stp/>
        <stp>StudyData</stp>
        <stp>SUBMINUTE((CUS10),5,Regular)</stp>
        <stp>FG</stp>
        <stp/>
        <stp>Time</stp>
        <stp>5</stp>
        <stp>-15</stp>
        <stp/>
        <stp/>
        <stp/>
        <stp/>
        <stp>D</stp>
        <tr r="Z21" s="1"/>
      </tp>
      <tp>
        <v>42342.444594907407</v>
        <stp/>
        <stp>StudyData</stp>
        <stp>SUBMINUTE((CUS10),1,Regular)</stp>
        <stp>FG</stp>
        <stp/>
        <stp>Time</stp>
        <stp>5</stp>
        <stp>-51</stp>
        <stp/>
        <stp/>
        <stp/>
        <stp/>
        <stp>D</stp>
        <tr r="B57" s="1"/>
      </tp>
      <tp>
        <v>42342.44195601852</v>
        <stp/>
        <stp>StudyData</stp>
        <stp>SUBMINUTE((CUS10),5,Regular)</stp>
        <stp>FG</stp>
        <stp/>
        <stp>Time</stp>
        <stp>5</stp>
        <stp>-55</stp>
        <stp/>
        <stp/>
        <stp/>
        <stp/>
        <stp>D</stp>
        <tr r="Z61" s="1"/>
      </tp>
      <tp>
        <v>42342.444710648146</v>
        <stp/>
        <stp>StudyData</stp>
        <stp>SUBMINUTE((CUS10),1,Regular)</stp>
        <stp>FG</stp>
        <stp/>
        <stp>Time</stp>
        <stp>5</stp>
        <stp>-41</stp>
        <stp/>
        <stp/>
        <stp/>
        <stp/>
        <stp>D</stp>
        <tr r="B47" s="1"/>
      </tp>
      <tp>
        <v>42342.44253472222</v>
        <stp/>
        <stp>StudyData</stp>
        <stp>SUBMINUTE((CUS10),5,Regular)</stp>
        <stp>FG</stp>
        <stp/>
        <stp>Time</stp>
        <stp>5</stp>
        <stp>-45</stp>
        <stp/>
        <stp/>
        <stp/>
        <stp/>
        <stp>D</stp>
        <tr r="Z51" s="1"/>
      </tp>
      <tp t="s">
        <v/>
        <stp/>
        <stp>StudyData</stp>
        <stp>AlgOrdBidVol(SUBMINUTE((CUS10),1,Regular),1,0)</stp>
        <stp>Bar</stp>
        <stp/>
        <stp>Open</stp>
        <stp>5</stp>
        <stp>-56</stp>
        <stp/>
        <stp/>
        <stp/>
        <stp/>
        <stp>D</stp>
        <tr r="E62" s="1"/>
      </tp>
      <tp t="s">
        <v/>
        <stp/>
        <stp>StudyData</stp>
        <stp>AlgOrdBidVol(SUBMINUTE((CUS10),1,Regular),1,0)</stp>
        <stp>Bar</stp>
        <stp/>
        <stp>Open</stp>
        <stp>5</stp>
        <stp>-46</stp>
        <stp/>
        <stp/>
        <stp/>
        <stp/>
        <stp>D</stp>
        <tr r="E52" s="1"/>
      </tp>
      <tp t="s">
        <v/>
        <stp/>
        <stp>StudyData</stp>
        <stp>AlgOrdBidVol(SUBMINUTE((CUS10),1,Regular),1,0)</stp>
        <stp>Bar</stp>
        <stp/>
        <stp>Open</stp>
        <stp>5</stp>
        <stp>-36</stp>
        <stp/>
        <stp/>
        <stp/>
        <stp/>
        <stp>D</stp>
        <tr r="E42" s="1"/>
      </tp>
      <tp t="s">
        <v/>
        <stp/>
        <stp>StudyData</stp>
        <stp>AlgOrdBidVol(SUBMINUTE((CUS10),1,Regular),1,0)</stp>
        <stp>Bar</stp>
        <stp/>
        <stp>Open</stp>
        <stp>5</stp>
        <stp>-26</stp>
        <stp/>
        <stp/>
        <stp/>
        <stp/>
        <stp>D</stp>
        <tr r="E32" s="1"/>
      </tp>
      <tp t="s">
        <v/>
        <stp/>
        <stp>StudyData</stp>
        <stp>AlgOrdBidVol(SUBMINUTE((CUS10),1,Regular),1,0)</stp>
        <stp>Bar</stp>
        <stp/>
        <stp>Open</stp>
        <stp>5</stp>
        <stp>-16</stp>
        <stp/>
        <stp/>
        <stp/>
        <stp/>
        <stp>D</stp>
        <tr r="E22" s="1"/>
      </tp>
      <tp>
        <v>0</v>
        <stp/>
        <stp>StudyData</stp>
        <stp>AlgOrdBidVol(SUBMINUTE((CUS10),5,Regular),1,0)</stp>
        <stp>Bar</stp>
        <stp/>
        <stp>Open</stp>
        <stp>5</stp>
        <stp>-56</stp>
        <stp/>
        <stp/>
        <stp/>
        <stp/>
        <stp>D</stp>
        <tr r="AE62" s="1"/>
        <tr r="AE62" s="1"/>
      </tp>
      <tp>
        <v>0</v>
        <stp/>
        <stp>StudyData</stp>
        <stp>AlgOrdBidVol(SUBMINUTE((CUS10),5,Regular),1,0)</stp>
        <stp>Bar</stp>
        <stp/>
        <stp>Open</stp>
        <stp>5</stp>
        <stp>-46</stp>
        <stp/>
        <stp/>
        <stp/>
        <stp/>
        <stp>D</stp>
        <tr r="AE52" s="1"/>
        <tr r="AE52" s="1"/>
      </tp>
      <tp t="s">
        <v/>
        <stp/>
        <stp>StudyData</stp>
        <stp>AlgOrdBidVol(SUBMINUTE((CUS10),5,Regular),1,0)</stp>
        <stp>Bar</stp>
        <stp/>
        <stp>Open</stp>
        <stp>5</stp>
        <stp>-36</stp>
        <stp/>
        <stp/>
        <stp/>
        <stp/>
        <stp>D</stp>
        <tr r="AE42" s="1"/>
      </tp>
      <tp t="s">
        <v/>
        <stp/>
        <stp>StudyData</stp>
        <stp>AlgOrdBidVol(SUBMINUTE((CUS10),5,Regular),1,0)</stp>
        <stp>Bar</stp>
        <stp/>
        <stp>Open</stp>
        <stp>5</stp>
        <stp>-26</stp>
        <stp/>
        <stp/>
        <stp/>
        <stp/>
        <stp>D</stp>
        <tr r="AE32" s="1"/>
      </tp>
      <tp t="s">
        <v/>
        <stp/>
        <stp>StudyData</stp>
        <stp>AlgOrdBidVol(SUBMINUTE((CUS10),5,Regular),1,0)</stp>
        <stp>Bar</stp>
        <stp/>
        <stp>Open</stp>
        <stp>5</stp>
        <stp>-16</stp>
        <stp/>
        <stp/>
        <stp/>
        <stp/>
        <stp>D</stp>
        <tr r="AE22" s="1"/>
      </tp>
      <tp t="s">
        <v/>
        <stp/>
        <stp>StudyData</stp>
        <stp>AlgOrdAskVol(SUBMINUTE((CUS10),1,Regular),1,0)</stp>
        <stp>Bar</stp>
        <stp/>
        <stp>Open</stp>
        <stp>5</stp>
        <stp>-16</stp>
        <stp/>
        <stp/>
        <stp/>
        <stp/>
        <stp>D</stp>
        <tr r="F22" s="1"/>
      </tp>
      <tp t="s">
        <v/>
        <stp/>
        <stp>StudyData</stp>
        <stp>AlgOrdAskVol(SUBMINUTE((CUS10),1,Regular),1,0)</stp>
        <stp>Bar</stp>
        <stp/>
        <stp>Open</stp>
        <stp>5</stp>
        <stp>-26</stp>
        <stp/>
        <stp/>
        <stp/>
        <stp/>
        <stp>D</stp>
        <tr r="F32" s="1"/>
      </tp>
      <tp t="s">
        <v/>
        <stp/>
        <stp>StudyData</stp>
        <stp>AlgOrdAskVol(SUBMINUTE((CUS10),1,Regular),1,0)</stp>
        <stp>Bar</stp>
        <stp/>
        <stp>Open</stp>
        <stp>5</stp>
        <stp>-36</stp>
        <stp/>
        <stp/>
        <stp/>
        <stp/>
        <stp>D</stp>
        <tr r="F42" s="1"/>
      </tp>
      <tp t="s">
        <v/>
        <stp/>
        <stp>StudyData</stp>
        <stp>AlgOrdAskVol(SUBMINUTE((CUS10),1,Regular),1,0)</stp>
        <stp>Bar</stp>
        <stp/>
        <stp>Open</stp>
        <stp>5</stp>
        <stp>-46</stp>
        <stp/>
        <stp/>
        <stp/>
        <stp/>
        <stp>D</stp>
        <tr r="F52" s="1"/>
      </tp>
      <tp t="s">
        <v/>
        <stp/>
        <stp>StudyData</stp>
        <stp>AlgOrdAskVol(SUBMINUTE((CUS10),1,Regular),1,0)</stp>
        <stp>Bar</stp>
        <stp/>
        <stp>Open</stp>
        <stp>5</stp>
        <stp>-56</stp>
        <stp/>
        <stp/>
        <stp/>
        <stp/>
        <stp>D</stp>
        <tr r="F62" s="1"/>
      </tp>
      <tp t="s">
        <v/>
        <stp/>
        <stp>StudyData</stp>
        <stp>AlgOrdAskVol(SUBMINUTE((CUS10),5,Regular),1,0)</stp>
        <stp>Bar</stp>
        <stp/>
        <stp>Open</stp>
        <stp>5</stp>
        <stp>-16</stp>
        <stp/>
        <stp/>
        <stp/>
        <stp/>
        <stp>D</stp>
        <tr r="AF22" s="1"/>
      </tp>
      <tp t="s">
        <v/>
        <stp/>
        <stp>StudyData</stp>
        <stp>AlgOrdAskVol(SUBMINUTE((CUS10),5,Regular),1,0)</stp>
        <stp>Bar</stp>
        <stp/>
        <stp>Open</stp>
        <stp>5</stp>
        <stp>-26</stp>
        <stp/>
        <stp/>
        <stp/>
        <stp/>
        <stp>D</stp>
        <tr r="AF32" s="1"/>
      </tp>
      <tp t="s">
        <v/>
        <stp/>
        <stp>StudyData</stp>
        <stp>AlgOrdAskVol(SUBMINUTE((CUS10),5,Regular),1,0)</stp>
        <stp>Bar</stp>
        <stp/>
        <stp>Open</stp>
        <stp>5</stp>
        <stp>-36</stp>
        <stp/>
        <stp/>
        <stp/>
        <stp/>
        <stp>D</stp>
        <tr r="AF42" s="1"/>
      </tp>
      <tp>
        <v>0</v>
        <stp/>
        <stp>StudyData</stp>
        <stp>AlgOrdAskVol(SUBMINUTE((CUS10),5,Regular),1,0)</stp>
        <stp>Bar</stp>
        <stp/>
        <stp>Open</stp>
        <stp>5</stp>
        <stp>-46</stp>
        <stp/>
        <stp/>
        <stp/>
        <stp/>
        <stp>D</stp>
        <tr r="AF52" s="1"/>
        <tr r="AF52" s="1"/>
      </tp>
      <tp>
        <v>0</v>
        <stp/>
        <stp>StudyData</stp>
        <stp>AlgOrdAskVol(SUBMINUTE((CUS10),5,Regular),1,0)</stp>
        <stp>Bar</stp>
        <stp/>
        <stp>Open</stp>
        <stp>5</stp>
        <stp>-56</stp>
        <stp/>
        <stp/>
        <stp/>
        <stp/>
        <stp>D</stp>
        <tr r="AF62" s="1"/>
        <tr r="AF62" s="1"/>
      </tp>
      <tp>
        <v>99210</v>
        <stp/>
        <stp>StudyData</stp>
        <stp>SUBMINUTE((CUS10),5,Regular)</stp>
        <stp>FG</stp>
        <stp/>
        <stp>Low</stp>
        <stp>5</stp>
        <stp>-10</stp>
        <stp/>
        <stp/>
        <stp/>
        <stp/>
        <stp>D</stp>
        <tr r="AC16" s="1"/>
        <tr r="CD16" s="1"/>
      </tp>
      <tp>
        <v>99204</v>
        <stp/>
        <stp>StudyData</stp>
        <stp>SUBMINUTE((CUS10),5,Regular)</stp>
        <stp>FG</stp>
        <stp/>
        <stp>Low</stp>
        <stp>5</stp>
        <stp>-20</stp>
        <stp/>
        <stp/>
        <stp/>
        <stp/>
        <stp>D</stp>
        <tr r="AC26" s="1"/>
        <tr r="CD26" s="1"/>
      </tp>
      <tp>
        <v>99210</v>
        <stp/>
        <stp>StudyData</stp>
        <stp>SUBMINUTE((CUS10),5,Regular)</stp>
        <stp>FG</stp>
        <stp/>
        <stp>Low</stp>
        <stp>5</stp>
        <stp>-30</stp>
        <stp/>
        <stp/>
        <stp/>
        <stp/>
        <stp>D</stp>
        <tr r="AC36" s="1"/>
        <tr r="CD36" s="1"/>
      </tp>
      <tp>
        <v>99204</v>
        <stp/>
        <stp>StudyData</stp>
        <stp>SUBMINUTE((CUS10),5,Regular)</stp>
        <stp>FG</stp>
        <stp/>
        <stp>Low</stp>
        <stp>5</stp>
        <stp>-40</stp>
        <stp/>
        <stp/>
        <stp/>
        <stp/>
        <stp>D</stp>
        <tr r="AC46" s="1"/>
        <tr r="CD46" s="1"/>
      </tp>
      <tp>
        <v>99210</v>
        <stp/>
        <stp>StudyData</stp>
        <stp>SUBMINUTE((CUS10),5,Regular)</stp>
        <stp>FG</stp>
        <stp/>
        <stp>Low</stp>
        <stp>5</stp>
        <stp>-50</stp>
        <stp/>
        <stp/>
        <stp/>
        <stp/>
        <stp>D</stp>
        <tr r="AC56" s="1"/>
        <tr r="CD56" s="1"/>
      </tp>
      <tp>
        <v>99210</v>
        <stp/>
        <stp>StudyData</stp>
        <stp>SUBMINUTE((CUS10),5,Regular)</stp>
        <stp>FG</stp>
        <stp/>
        <stp>Low</stp>
        <stp>5</stp>
        <stp>-60</stp>
        <stp/>
        <stp/>
        <stp/>
        <stp/>
        <stp>D</stp>
        <tr r="AC66" s="1"/>
        <tr r="CD66" s="1"/>
      </tp>
      <tp>
        <v>99.65625</v>
        <stp/>
        <stp>StudyData</stp>
        <stp>SUBMINUTE((CUS10),5,Regular)</stp>
        <stp>FG</stp>
        <stp/>
        <stp>Low</stp>
        <stp>5</stp>
        <stp>-10</stp>
        <stp/>
        <stp/>
        <stp/>
        <stp/>
        <stp>T</stp>
        <tr r="AC16" s="1"/>
        <tr r="CD16" s="1"/>
      </tp>
      <tp>
        <v>99.640625</v>
        <stp/>
        <stp>StudyData</stp>
        <stp>SUBMINUTE((CUS10),5,Regular)</stp>
        <stp>FG</stp>
        <stp/>
        <stp>Low</stp>
        <stp>5</stp>
        <stp>-20</stp>
        <stp/>
        <stp/>
        <stp/>
        <stp/>
        <stp>T</stp>
        <tr r="AC26" s="1"/>
        <tr r="CD26" s="1"/>
      </tp>
      <tp>
        <v>99.65625</v>
        <stp/>
        <stp>StudyData</stp>
        <stp>SUBMINUTE((CUS10),5,Regular)</stp>
        <stp>FG</stp>
        <stp/>
        <stp>Low</stp>
        <stp>5</stp>
        <stp>-30</stp>
        <stp/>
        <stp/>
        <stp/>
        <stp/>
        <stp>T</stp>
        <tr r="AC36" s="1"/>
        <tr r="CD36" s="1"/>
      </tp>
      <tp>
        <v>99.640625</v>
        <stp/>
        <stp>StudyData</stp>
        <stp>SUBMINUTE((CUS10),5,Regular)</stp>
        <stp>FG</stp>
        <stp/>
        <stp>Low</stp>
        <stp>5</stp>
        <stp>-40</stp>
        <stp/>
        <stp/>
        <stp/>
        <stp/>
        <stp>T</stp>
        <tr r="AC46" s="1"/>
        <tr r="CD46" s="1"/>
      </tp>
      <tp>
        <v>99.65625</v>
        <stp/>
        <stp>StudyData</stp>
        <stp>SUBMINUTE((CUS10),5,Regular)</stp>
        <stp>FG</stp>
        <stp/>
        <stp>Low</stp>
        <stp>5</stp>
        <stp>-50</stp>
        <stp/>
        <stp/>
        <stp/>
        <stp/>
        <stp>T</stp>
        <tr r="AC56" s="1"/>
        <tr r="CD56" s="1"/>
      </tp>
      <tp>
        <v>99.65625</v>
        <stp/>
        <stp>StudyData</stp>
        <stp>SUBMINUTE((CUS10),5,Regular)</stp>
        <stp>FG</stp>
        <stp/>
        <stp>Low</stp>
        <stp>5</stp>
        <stp>-60</stp>
        <stp/>
        <stp/>
        <stp/>
        <stp/>
        <stp>T</stp>
        <tr r="AC66" s="1"/>
        <tr r="CD66" s="1"/>
      </tp>
      <tp>
        <v>99214</v>
        <stp/>
        <stp>StudyData</stp>
        <stp>SUBMINUTE((CUS10),5,Regular)</stp>
        <stp>FG</stp>
        <stp/>
        <stp>High</stp>
        <stp>5</stp>
        <stp>-54</stp>
        <stp/>
        <stp/>
        <stp/>
        <stp/>
        <stp>D</stp>
        <tr r="AB60" s="1"/>
        <tr r="CC60" s="1"/>
      </tp>
      <tp>
        <v>99210</v>
        <stp/>
        <stp>StudyData</stp>
        <stp>SUBMINUTE((CUS10),5,Regular)</stp>
        <stp>FG</stp>
        <stp/>
        <stp>High</stp>
        <stp>5</stp>
        <stp>-44</stp>
        <stp/>
        <stp/>
        <stp/>
        <stp/>
        <stp>D</stp>
        <tr r="AB50" s="1"/>
        <tr r="CC50" s="1"/>
      </tp>
      <tp>
        <v>99220</v>
        <stp/>
        <stp>StudyData</stp>
        <stp>SUBMINUTE((CUS10),5,Regular)</stp>
        <stp>FG</stp>
        <stp/>
        <stp>High</stp>
        <stp>5</stp>
        <stp>-34</stp>
        <stp/>
        <stp/>
        <stp/>
        <stp/>
        <stp>D</stp>
        <tr r="AB40" s="1"/>
        <tr r="CC40" s="1"/>
      </tp>
      <tp>
        <v>99210</v>
        <stp/>
        <stp>StudyData</stp>
        <stp>SUBMINUTE((CUS10),5,Regular)</stp>
        <stp>FG</stp>
        <stp/>
        <stp>High</stp>
        <stp>5</stp>
        <stp>-24</stp>
        <stp/>
        <stp/>
        <stp/>
        <stp/>
        <stp>D</stp>
        <tr r="AB30" s="1"/>
        <tr r="CC30" s="1"/>
      </tp>
      <tp>
        <v>99214</v>
        <stp/>
        <stp>StudyData</stp>
        <stp>SUBMINUTE((CUS10),5,Regular)</stp>
        <stp>FG</stp>
        <stp/>
        <stp>High</stp>
        <stp>5</stp>
        <stp>-14</stp>
        <stp/>
        <stp/>
        <stp/>
        <stp/>
        <stp>D</stp>
        <tr r="AB20" s="1"/>
        <tr r="CC20" s="1"/>
      </tp>
      <tp>
        <v>99.671875</v>
        <stp/>
        <stp>StudyData</stp>
        <stp>SUBMINUTE((CUS10),5,Regular)</stp>
        <stp>FG</stp>
        <stp/>
        <stp>High</stp>
        <stp>5</stp>
        <stp>-54</stp>
        <stp/>
        <stp/>
        <stp/>
        <stp/>
        <stp>T</stp>
        <tr r="AB60" s="1"/>
        <tr r="CC60" s="1"/>
      </tp>
      <tp>
        <v>99.65625</v>
        <stp/>
        <stp>StudyData</stp>
        <stp>SUBMINUTE((CUS10),5,Regular)</stp>
        <stp>FG</stp>
        <stp/>
        <stp>High</stp>
        <stp>5</stp>
        <stp>-44</stp>
        <stp/>
        <stp/>
        <stp/>
        <stp/>
        <stp>T</stp>
        <tr r="AB50" s="1"/>
        <tr r="CC50" s="1"/>
      </tp>
      <tp>
        <v>99.6875</v>
        <stp/>
        <stp>StudyData</stp>
        <stp>SUBMINUTE((CUS10),5,Regular)</stp>
        <stp>FG</stp>
        <stp/>
        <stp>High</stp>
        <stp>5</stp>
        <stp>-34</stp>
        <stp/>
        <stp/>
        <stp/>
        <stp/>
        <stp>T</stp>
        <tr r="AB40" s="1"/>
        <tr r="CC40" s="1"/>
      </tp>
      <tp>
        <v>99.65625</v>
        <stp/>
        <stp>StudyData</stp>
        <stp>SUBMINUTE((CUS10),5,Regular)</stp>
        <stp>FG</stp>
        <stp/>
        <stp>High</stp>
        <stp>5</stp>
        <stp>-24</stp>
        <stp/>
        <stp/>
        <stp/>
        <stp/>
        <stp>T</stp>
        <tr r="AB30" s="1"/>
        <tr r="CC30" s="1"/>
      </tp>
      <tp>
        <v>99.671875</v>
        <stp/>
        <stp>StudyData</stp>
        <stp>SUBMINUTE((CUS10),5,Regular)</stp>
        <stp>FG</stp>
        <stp/>
        <stp>High</stp>
        <stp>5</stp>
        <stp>-14</stp>
        <stp/>
        <stp/>
        <stp/>
        <stp/>
        <stp>T</stp>
        <tr r="AB20" s="1"/>
        <tr r="CC20" s="1"/>
      </tp>
      <tp>
        <v>42342.444837962961</v>
        <stp/>
        <stp>StudyData</stp>
        <stp>SUBMINUTE((CUS10),1,Regular)</stp>
        <stp>FG</stp>
        <stp/>
        <stp>Time</stp>
        <stp>5</stp>
        <stp>-30</stp>
        <stp/>
        <stp/>
        <stp/>
        <stp/>
        <stp>D</stp>
        <tr r="B36" s="1"/>
      </tp>
      <tp>
        <v>42342.443171296298</v>
        <stp/>
        <stp>StudyData</stp>
        <stp>SUBMINUTE((CUS10),5,Regular)</stp>
        <stp>FG</stp>
        <stp/>
        <stp>Time</stp>
        <stp>5</stp>
        <stp>-34</stp>
        <stp/>
        <stp/>
        <stp/>
        <stp/>
        <stp>D</stp>
        <tr r="Z40" s="1"/>
      </tp>
      <tp>
        <v>42342.444953703707</v>
        <stp/>
        <stp>StudyData</stp>
        <stp>SUBMINUTE((CUS10),1,Regular)</stp>
        <stp>FG</stp>
        <stp/>
        <stp>Time</stp>
        <stp>5</stp>
        <stp>-20</stp>
        <stp/>
        <stp/>
        <stp/>
        <stp/>
        <stp>D</stp>
        <tr r="B26" s="1"/>
      </tp>
      <tp>
        <v>42342.443749999999</v>
        <stp/>
        <stp>StudyData</stp>
        <stp>SUBMINUTE((CUS10),5,Regular)</stp>
        <stp>FG</stp>
        <stp/>
        <stp>Time</stp>
        <stp>5</stp>
        <stp>-24</stp>
        <stp/>
        <stp/>
        <stp/>
        <stp/>
        <stp>D</stp>
        <tr r="Z30" s="1"/>
      </tp>
      <tp>
        <v>42342.445069444446</v>
        <stp/>
        <stp>StudyData</stp>
        <stp>SUBMINUTE((CUS10),1,Regular)</stp>
        <stp>FG</stp>
        <stp/>
        <stp>Time</stp>
        <stp>5</stp>
        <stp>-10</stp>
        <stp/>
        <stp/>
        <stp/>
        <stp/>
        <stp>D</stp>
        <tr r="B16" s="1"/>
      </tp>
      <tp>
        <v>42342.444328703699</v>
        <stp/>
        <stp>StudyData</stp>
        <stp>SUBMINUTE((CUS10),5,Regular)</stp>
        <stp>FG</stp>
        <stp/>
        <stp>Time</stp>
        <stp>5</stp>
        <stp>-14</stp>
        <stp/>
        <stp/>
        <stp/>
        <stp/>
        <stp>D</stp>
        <tr r="Z20" s="1"/>
      </tp>
      <tp>
        <v>42342.444490740745</v>
        <stp/>
        <stp>StudyData</stp>
        <stp>SUBMINUTE((CUS10),1,Regular)</stp>
        <stp>FG</stp>
        <stp/>
        <stp>Time</stp>
        <stp>5</stp>
        <stp>-60</stp>
        <stp/>
        <stp/>
        <stp/>
        <stp/>
        <stp>D</stp>
        <tr r="B66" s="1"/>
      </tp>
      <tp>
        <v>42342.444606481484</v>
        <stp/>
        <stp>StudyData</stp>
        <stp>SUBMINUTE((CUS10),1,Regular)</stp>
        <stp>FG</stp>
        <stp/>
        <stp>Time</stp>
        <stp>5</stp>
        <stp>-50</stp>
        <stp/>
        <stp/>
        <stp/>
        <stp/>
        <stp>D</stp>
        <tr r="B56" s="1"/>
      </tp>
      <tp>
        <v>42342.442013888889</v>
        <stp/>
        <stp>StudyData</stp>
        <stp>SUBMINUTE((CUS10),5,Regular)</stp>
        <stp>FG</stp>
        <stp/>
        <stp>Time</stp>
        <stp>5</stp>
        <stp>-54</stp>
        <stp/>
        <stp/>
        <stp/>
        <stp/>
        <stp>D</stp>
        <tr r="Z60" s="1"/>
      </tp>
      <tp>
        <v>42342.444722222222</v>
        <stp/>
        <stp>StudyData</stp>
        <stp>SUBMINUTE((CUS10),1,Regular)</stp>
        <stp>FG</stp>
        <stp/>
        <stp>Time</stp>
        <stp>5</stp>
        <stp>-40</stp>
        <stp/>
        <stp/>
        <stp/>
        <stp/>
        <stp>D</stp>
        <tr r="B46" s="1"/>
      </tp>
      <tp>
        <v>42342.442592592597</v>
        <stp/>
        <stp>StudyData</stp>
        <stp>SUBMINUTE((CUS10),5,Regular)</stp>
        <stp>FG</stp>
        <stp/>
        <stp>Time</stp>
        <stp>5</stp>
        <stp>-44</stp>
        <stp/>
        <stp/>
        <stp/>
        <stp/>
        <stp>D</stp>
        <tr r="Z50" s="1"/>
      </tp>
      <tp>
        <v>42342.421527777777</v>
        <stp/>
        <stp>StudyData</stp>
        <stp>CUS10</stp>
        <stp>Bar</stp>
        <stp/>
        <stp>Time</stp>
        <stp>1</stp>
        <stp>-34</stp>
        <stp/>
        <stp/>
        <stp/>
        <stp/>
        <stp>D</stp>
        <tr r="AK40" s="1"/>
      </tp>
      <tp>
        <v>42342.340277777781</v>
        <stp/>
        <stp>StudyData</stp>
        <stp>CUS10</stp>
        <stp>Bar</stp>
        <stp/>
        <stp>Time</stp>
        <stp>5</stp>
        <stp>-30</stp>
        <stp/>
        <stp/>
        <stp/>
        <stp/>
        <stp>D</stp>
        <tr r="BL36" s="1"/>
      </tp>
      <tp>
        <v>42342.428472222222</v>
        <stp/>
        <stp>StudyData</stp>
        <stp>CUS10</stp>
        <stp>Bar</stp>
        <stp/>
        <stp>Time</stp>
        <stp>1</stp>
        <stp>-24</stp>
        <stp/>
        <stp/>
        <stp/>
        <stp/>
        <stp>D</stp>
        <tr r="AK30" s="1"/>
      </tp>
      <tp>
        <v>42342.375</v>
        <stp/>
        <stp>StudyData</stp>
        <stp>CUS10</stp>
        <stp>Bar</stp>
        <stp/>
        <stp>Time</stp>
        <stp>5</stp>
        <stp>-20</stp>
        <stp/>
        <stp/>
        <stp/>
        <stp/>
        <stp>D</stp>
        <tr r="BL26" s="1"/>
      </tp>
      <tp>
        <v>42342.435416666667</v>
        <stp/>
        <stp>StudyData</stp>
        <stp>CUS10</stp>
        <stp>Bar</stp>
        <stp/>
        <stp>Time</stp>
        <stp>1</stp>
        <stp>-14</stp>
        <stp/>
        <stp/>
        <stp/>
        <stp/>
        <stp>D</stp>
        <tr r="AK20" s="1"/>
      </tp>
      <tp>
        <v>42342.409722222219</v>
        <stp/>
        <stp>StudyData</stp>
        <stp>CUS10</stp>
        <stp>Bar</stp>
        <stp/>
        <stp>Time</stp>
        <stp>5</stp>
        <stp>-10</stp>
        <stp/>
        <stp/>
        <stp/>
        <stp/>
        <stp>D</stp>
        <tr r="BL16" s="1"/>
      </tp>
      <tp>
        <v>42342.236111111109</v>
        <stp/>
        <stp>StudyData</stp>
        <stp>CUS10</stp>
        <stp>Bar</stp>
        <stp/>
        <stp>Time</stp>
        <stp>5</stp>
        <stp>-60</stp>
        <stp/>
        <stp/>
        <stp/>
        <stp/>
        <stp>D</stp>
        <tr r="BL66" s="1"/>
      </tp>
      <tp>
        <v>42342.407638888886</v>
        <stp/>
        <stp>StudyData</stp>
        <stp>CUS10</stp>
        <stp>Bar</stp>
        <stp/>
        <stp>Time</stp>
        <stp>1</stp>
        <stp>-54</stp>
        <stp/>
        <stp/>
        <stp/>
        <stp/>
        <stp>D</stp>
        <tr r="AK60" s="1"/>
      </tp>
      <tp>
        <v>42342.270833333336</v>
        <stp/>
        <stp>StudyData</stp>
        <stp>CUS10</stp>
        <stp>Bar</stp>
        <stp/>
        <stp>Time</stp>
        <stp>5</stp>
        <stp>-50</stp>
        <stp/>
        <stp/>
        <stp/>
        <stp/>
        <stp>D</stp>
        <tr r="BL56" s="1"/>
      </tp>
      <tp>
        <v>42342.414583333331</v>
        <stp/>
        <stp>StudyData</stp>
        <stp>CUS10</stp>
        <stp>Bar</stp>
        <stp/>
        <stp>Time</stp>
        <stp>1</stp>
        <stp>-44</stp>
        <stp/>
        <stp/>
        <stp/>
        <stp/>
        <stp>D</stp>
        <tr r="AK50" s="1"/>
      </tp>
      <tp>
        <v>42342.305555555555</v>
        <stp/>
        <stp>StudyData</stp>
        <stp>CUS10</stp>
        <stp>Bar</stp>
        <stp/>
        <stp>Time</stp>
        <stp>5</stp>
        <stp>-40</stp>
        <stp/>
        <stp/>
        <stp/>
        <stp/>
        <stp>D</stp>
        <tr r="BL46" s="1"/>
      </tp>
      <tp>
        <v>106</v>
        <stp/>
        <stp>StudyData</stp>
        <stp>BAVolCr.BidVol^(CUS10)</stp>
        <stp>Bar</stp>
        <stp/>
        <stp>Open</stp>
        <stp>1</stp>
        <stp>-2</stp>
        <stp/>
        <stp/>
        <stp/>
        <stp/>
        <stp>D</stp>
        <tr r="AR8" s="1"/>
      </tp>
      <tp>
        <v>271</v>
        <stp/>
        <stp>StudyData</stp>
        <stp>BAVolCr.BidVol^(CUS10)</stp>
        <stp>Bar</stp>
        <stp/>
        <stp>Open</stp>
        <stp>5</stp>
        <stp>-2</stp>
        <stp/>
        <stp/>
        <stp/>
        <stp/>
        <stp>D</stp>
        <tr r="BS8" s="1"/>
      </tp>
      <tp>
        <v>99214</v>
        <stp/>
        <stp>StudyData</stp>
        <stp>SUBMINUTE((CUS10),5,Regular)</stp>
        <stp>FG</stp>
        <stp/>
        <stp>Open</stp>
        <stp>5</stp>
        <stp>-12</stp>
        <stp/>
        <stp/>
        <stp/>
        <stp/>
        <stp>D</stp>
        <tr r="AA18" s="1"/>
        <tr r="CB18" s="1"/>
      </tp>
      <tp>
        <v>99210</v>
        <stp/>
        <stp>StudyData</stp>
        <stp>SUBMINUTE((CUS10),5,Regular)</stp>
        <stp>FG</stp>
        <stp/>
        <stp>Open</stp>
        <stp>5</stp>
        <stp>-22</stp>
        <stp/>
        <stp/>
        <stp/>
        <stp/>
        <stp>D</stp>
        <tr r="AA28" s="1"/>
        <tr r="CB28" s="1"/>
      </tp>
      <tp>
        <v>99214</v>
        <stp/>
        <stp>StudyData</stp>
        <stp>SUBMINUTE((CUS10),5,Regular)</stp>
        <stp>FG</stp>
        <stp/>
        <stp>Open</stp>
        <stp>5</stp>
        <stp>-32</stp>
        <stp/>
        <stp/>
        <stp/>
        <stp/>
        <stp>D</stp>
        <tr r="AA38" s="1"/>
        <tr r="CB38" s="1"/>
      </tp>
      <tp>
        <v>99210</v>
        <stp/>
        <stp>StudyData</stp>
        <stp>SUBMINUTE((CUS10),5,Regular)</stp>
        <stp>FG</stp>
        <stp/>
        <stp>Open</stp>
        <stp>5</stp>
        <stp>-42</stp>
        <stp/>
        <stp/>
        <stp/>
        <stp/>
        <stp>D</stp>
        <tr r="AA48" s="1"/>
        <tr r="CB48" s="1"/>
      </tp>
      <tp>
        <v>99210</v>
        <stp/>
        <stp>StudyData</stp>
        <stp>SUBMINUTE((CUS10),5,Regular)</stp>
        <stp>FG</stp>
        <stp/>
        <stp>Open</stp>
        <stp>5</stp>
        <stp>-52</stp>
        <stp/>
        <stp/>
        <stp/>
        <stp/>
        <stp>D</stp>
        <tr r="AA58" s="1"/>
        <tr r="CB58" s="1"/>
      </tp>
      <tp>
        <v>99.671875</v>
        <stp/>
        <stp>StudyData</stp>
        <stp>SUBMINUTE((CUS10),5,Regular)</stp>
        <stp>FG</stp>
        <stp/>
        <stp>Open</stp>
        <stp>5</stp>
        <stp>-12</stp>
        <stp/>
        <stp/>
        <stp/>
        <stp/>
        <stp>T</stp>
        <tr r="AA18" s="1"/>
        <tr r="CB18" s="1"/>
      </tp>
      <tp>
        <v>99.65625</v>
        <stp/>
        <stp>StudyData</stp>
        <stp>SUBMINUTE((CUS10),5,Regular)</stp>
        <stp>FG</stp>
        <stp/>
        <stp>Open</stp>
        <stp>5</stp>
        <stp>-22</stp>
        <stp/>
        <stp/>
        <stp/>
        <stp/>
        <stp>T</stp>
        <tr r="AA28" s="1"/>
        <tr r="CB28" s="1"/>
      </tp>
      <tp>
        <v>99.671875</v>
        <stp/>
        <stp>StudyData</stp>
        <stp>SUBMINUTE((CUS10),5,Regular)</stp>
        <stp>FG</stp>
        <stp/>
        <stp>Open</stp>
        <stp>5</stp>
        <stp>-32</stp>
        <stp/>
        <stp/>
        <stp/>
        <stp/>
        <stp>T</stp>
        <tr r="AA38" s="1"/>
        <tr r="CB38" s="1"/>
      </tp>
      <tp>
        <v>99.65625</v>
        <stp/>
        <stp>StudyData</stp>
        <stp>SUBMINUTE((CUS10),5,Regular)</stp>
        <stp>FG</stp>
        <stp/>
        <stp>Open</stp>
        <stp>5</stp>
        <stp>-42</stp>
        <stp/>
        <stp/>
        <stp/>
        <stp/>
        <stp>T</stp>
        <tr r="AA48" s="1"/>
        <tr r="CB48" s="1"/>
      </tp>
      <tp>
        <v>99.65625</v>
        <stp/>
        <stp>StudyData</stp>
        <stp>SUBMINUTE((CUS10),5,Regular)</stp>
        <stp>FG</stp>
        <stp/>
        <stp>Open</stp>
        <stp>5</stp>
        <stp>-52</stp>
        <stp/>
        <stp/>
        <stp/>
        <stp/>
        <stp>T</stp>
        <tr r="AA58" s="1"/>
        <tr r="CB58" s="1"/>
      </tp>
      <tp>
        <v>115</v>
        <stp/>
        <stp>StudyData</stp>
        <stp>BAVolCr.AskVol^(CUS10)</stp>
        <stp>Bar</stp>
        <stp/>
        <stp>Open</stp>
        <stp>1</stp>
        <stp>-1</stp>
        <stp/>
        <stp/>
        <stp/>
        <stp/>
        <stp>D</stp>
        <tr r="AS7" s="1"/>
      </tp>
      <tp>
        <v>311</v>
        <stp/>
        <stp>StudyData</stp>
        <stp>BAVolCr.AskVol^(CUS10)</stp>
        <stp>Bar</stp>
        <stp/>
        <stp>Open</stp>
        <stp>5</stp>
        <stp>-1</stp>
        <stp/>
        <stp/>
        <stp/>
        <stp/>
        <stp>D</stp>
        <tr r="BT7" s="1"/>
      </tp>
      <tp>
        <v>42342.42083333333</v>
        <stp/>
        <stp>StudyData</stp>
        <stp>CUS10</stp>
        <stp>Bar</stp>
        <stp/>
        <stp>Time</stp>
        <stp>1</stp>
        <stp>-35</stp>
        <stp/>
        <stp/>
        <stp/>
        <stp/>
        <stp>D</stp>
        <tr r="AK41" s="1"/>
      </tp>
      <tp>
        <v>42342.336805555555</v>
        <stp/>
        <stp>StudyData</stp>
        <stp>CUS10</stp>
        <stp>Bar</stp>
        <stp/>
        <stp>Time</stp>
        <stp>5</stp>
        <stp>-31</stp>
        <stp/>
        <stp/>
        <stp/>
        <stp/>
        <stp>D</stp>
        <tr r="BL37" s="1"/>
      </tp>
      <tp>
        <v>42342.427777777775</v>
        <stp/>
        <stp>StudyData</stp>
        <stp>CUS10</stp>
        <stp>Bar</stp>
        <stp/>
        <stp>Time</stp>
        <stp>1</stp>
        <stp>-25</stp>
        <stp/>
        <stp/>
        <stp/>
        <stp/>
        <stp>D</stp>
        <tr r="AK31" s="1"/>
      </tp>
      <tp>
        <v>42342.371527777781</v>
        <stp/>
        <stp>StudyData</stp>
        <stp>CUS10</stp>
        <stp>Bar</stp>
        <stp/>
        <stp>Time</stp>
        <stp>5</stp>
        <stp>-21</stp>
        <stp/>
        <stp/>
        <stp/>
        <stp/>
        <stp>D</stp>
        <tr r="BL27" s="1"/>
      </tp>
      <tp>
        <v>42342.43472222222</v>
        <stp/>
        <stp>StudyData</stp>
        <stp>CUS10</stp>
        <stp>Bar</stp>
        <stp/>
        <stp>Time</stp>
        <stp>1</stp>
        <stp>-15</stp>
        <stp/>
        <stp/>
        <stp/>
        <stp/>
        <stp>D</stp>
        <tr r="AK21" s="1"/>
      </tp>
      <tp>
        <v>42342.40625</v>
        <stp/>
        <stp>StudyData</stp>
        <stp>CUS10</stp>
        <stp>Bar</stp>
        <stp/>
        <stp>Time</stp>
        <stp>5</stp>
        <stp>-11</stp>
        <stp/>
        <stp/>
        <stp/>
        <stp/>
        <stp>D</stp>
        <tr r="BL17" s="1"/>
      </tp>
      <tp>
        <v>42342.406944444447</v>
        <stp/>
        <stp>StudyData</stp>
        <stp>CUS10</stp>
        <stp>Bar</stp>
        <stp/>
        <stp>Time</stp>
        <stp>1</stp>
        <stp>-55</stp>
        <stp/>
        <stp/>
        <stp/>
        <stp/>
        <stp>D</stp>
        <tr r="AK61" s="1"/>
      </tp>
      <tp>
        <v>42342.267361111109</v>
        <stp/>
        <stp>StudyData</stp>
        <stp>CUS10</stp>
        <stp>Bar</stp>
        <stp/>
        <stp>Time</stp>
        <stp>5</stp>
        <stp>-51</stp>
        <stp/>
        <stp/>
        <stp/>
        <stp/>
        <stp>D</stp>
        <tr r="BL57" s="1"/>
      </tp>
      <tp>
        <v>42342.413888888892</v>
        <stp/>
        <stp>StudyData</stp>
        <stp>CUS10</stp>
        <stp>Bar</stp>
        <stp/>
        <stp>Time</stp>
        <stp>1</stp>
        <stp>-45</stp>
        <stp/>
        <stp/>
        <stp/>
        <stp/>
        <stp>D</stp>
        <tr r="AK51" s="1"/>
      </tp>
      <tp>
        <v>42342.302083333336</v>
        <stp/>
        <stp>StudyData</stp>
        <stp>CUS10</stp>
        <stp>Bar</stp>
        <stp/>
        <stp>Time</stp>
        <stp>5</stp>
        <stp>-41</stp>
        <stp/>
        <stp/>
        <stp/>
        <stp/>
        <stp>D</stp>
        <tr r="BL47" s="1"/>
      </tp>
      <tp>
        <v>128</v>
        <stp/>
        <stp>StudyData</stp>
        <stp>BAVolCr.BidVol^(CUS10)</stp>
        <stp>Bar</stp>
        <stp/>
        <stp>Open</stp>
        <stp>1</stp>
        <stp>-3</stp>
        <stp/>
        <stp/>
        <stp/>
        <stp/>
        <stp>D</stp>
        <tr r="AR9" s="1"/>
      </tp>
      <tp>
        <v>194</v>
        <stp/>
        <stp>StudyData</stp>
        <stp>BAVolCr.BidVol^(CUS10)</stp>
        <stp>Bar</stp>
        <stp/>
        <stp>Open</stp>
        <stp>5</stp>
        <stp>-3</stp>
        <stp/>
        <stp/>
        <stp/>
        <stp/>
        <stp>D</stp>
        <tr r="BS9" s="1"/>
      </tp>
      <tp>
        <v>99210</v>
        <stp/>
        <stp>StudyData</stp>
        <stp>SUBMINUTE((CUS10),5,Regular)</stp>
        <stp>FG</stp>
        <stp/>
        <stp>Open</stp>
        <stp>5</stp>
        <stp>-13</stp>
        <stp/>
        <stp/>
        <stp/>
        <stp/>
        <stp>D</stp>
        <tr r="AA19" s="1"/>
        <tr r="CB19" s="1"/>
      </tp>
      <tp>
        <v>99210</v>
        <stp/>
        <stp>StudyData</stp>
        <stp>SUBMINUTE((CUS10),5,Regular)</stp>
        <stp>FG</stp>
        <stp/>
        <stp>Open</stp>
        <stp>5</stp>
        <stp>-23</stp>
        <stp/>
        <stp/>
        <stp/>
        <stp/>
        <stp>D</stp>
        <tr r="AA29" s="1"/>
        <tr r="CB29" s="1"/>
      </tp>
      <tp>
        <v>99220</v>
        <stp/>
        <stp>StudyData</stp>
        <stp>SUBMINUTE((CUS10),5,Regular)</stp>
        <stp>FG</stp>
        <stp/>
        <stp>Open</stp>
        <stp>5</stp>
        <stp>-33</stp>
        <stp/>
        <stp/>
        <stp/>
        <stp/>
        <stp>D</stp>
        <tr r="AA39" s="1"/>
        <tr r="CB39" s="1"/>
      </tp>
      <tp>
        <v>99204</v>
        <stp/>
        <stp>StudyData</stp>
        <stp>SUBMINUTE((CUS10),5,Regular)</stp>
        <stp>FG</stp>
        <stp/>
        <stp>Open</stp>
        <stp>5</stp>
        <stp>-43</stp>
        <stp/>
        <stp/>
        <stp/>
        <stp/>
        <stp>D</stp>
        <tr r="AA49" s="1"/>
        <tr r="CB49" s="1"/>
      </tp>
      <tp>
        <v>99210</v>
        <stp/>
        <stp>StudyData</stp>
        <stp>SUBMINUTE((CUS10),5,Regular)</stp>
        <stp>FG</stp>
        <stp/>
        <stp>Open</stp>
        <stp>5</stp>
        <stp>-53</stp>
        <stp/>
        <stp/>
        <stp/>
        <stp/>
        <stp>D</stp>
        <tr r="AA59" s="1"/>
        <tr r="CB59" s="1"/>
      </tp>
      <tp>
        <v>99.65625</v>
        <stp/>
        <stp>StudyData</stp>
        <stp>SUBMINUTE((CUS10),5,Regular)</stp>
        <stp>FG</stp>
        <stp/>
        <stp>Open</stp>
        <stp>5</stp>
        <stp>-13</stp>
        <stp/>
        <stp/>
        <stp/>
        <stp/>
        <stp>T</stp>
        <tr r="AA19" s="1"/>
        <tr r="CB19" s="1"/>
      </tp>
      <tp>
        <v>99.65625</v>
        <stp/>
        <stp>StudyData</stp>
        <stp>SUBMINUTE((CUS10),5,Regular)</stp>
        <stp>FG</stp>
        <stp/>
        <stp>Open</stp>
        <stp>5</stp>
        <stp>-23</stp>
        <stp/>
        <stp/>
        <stp/>
        <stp/>
        <stp>T</stp>
        <tr r="AA29" s="1"/>
        <tr r="CB29" s="1"/>
      </tp>
      <tp>
        <v>99.6875</v>
        <stp/>
        <stp>StudyData</stp>
        <stp>SUBMINUTE((CUS10),5,Regular)</stp>
        <stp>FG</stp>
        <stp/>
        <stp>Open</stp>
        <stp>5</stp>
        <stp>-33</stp>
        <stp/>
        <stp/>
        <stp/>
        <stp/>
        <stp>T</stp>
        <tr r="AA39" s="1"/>
        <tr r="CB39" s="1"/>
      </tp>
      <tp>
        <v>99.640625</v>
        <stp/>
        <stp>StudyData</stp>
        <stp>SUBMINUTE((CUS10),5,Regular)</stp>
        <stp>FG</stp>
        <stp/>
        <stp>Open</stp>
        <stp>5</stp>
        <stp>-43</stp>
        <stp/>
        <stp/>
        <stp/>
        <stp/>
        <stp>T</stp>
        <tr r="AA49" s="1"/>
        <tr r="CB49" s="1"/>
      </tp>
      <tp>
        <v>99.65625</v>
        <stp/>
        <stp>StudyData</stp>
        <stp>SUBMINUTE((CUS10),5,Regular)</stp>
        <stp>FG</stp>
        <stp/>
        <stp>Open</stp>
        <stp>5</stp>
        <stp>-53</stp>
        <stp/>
        <stp/>
        <stp/>
        <stp/>
        <stp>T</stp>
        <tr r="AA59" s="1"/>
        <tr r="CB59" s="1"/>
      </tp>
      <tp t="s">
        <v>+0'06.5</v>
        <stp/>
        <stp>ContractData</stp>
        <stp>CUS10</stp>
        <stp>NetLastQuoteToday</stp>
        <stp/>
        <stp>B</stp>
        <tr r="B2" s="1"/>
      </tp>
      <tp>
        <v>42342.420138888891</v>
        <stp/>
        <stp>StudyData</stp>
        <stp>CUS10</stp>
        <stp>Bar</stp>
        <stp/>
        <stp>Time</stp>
        <stp>1</stp>
        <stp>-36</stp>
        <stp/>
        <stp/>
        <stp/>
        <stp/>
        <stp>D</stp>
        <tr r="AK42" s="1"/>
      </tp>
      <tp>
        <v>42342.333333333336</v>
        <stp/>
        <stp>StudyData</stp>
        <stp>CUS10</stp>
        <stp>Bar</stp>
        <stp/>
        <stp>Time</stp>
        <stp>5</stp>
        <stp>-32</stp>
        <stp/>
        <stp/>
        <stp/>
        <stp/>
        <stp>D</stp>
        <tr r="BL38" s="1"/>
      </tp>
      <tp>
        <v>42342.427083333336</v>
        <stp/>
        <stp>StudyData</stp>
        <stp>CUS10</stp>
        <stp>Bar</stp>
        <stp/>
        <stp>Time</stp>
        <stp>1</stp>
        <stp>-26</stp>
        <stp/>
        <stp/>
        <stp/>
        <stp/>
        <stp>D</stp>
        <tr r="AK32" s="1"/>
      </tp>
      <tp>
        <v>42342.368055555555</v>
        <stp/>
        <stp>StudyData</stp>
        <stp>CUS10</stp>
        <stp>Bar</stp>
        <stp/>
        <stp>Time</stp>
        <stp>5</stp>
        <stp>-22</stp>
        <stp/>
        <stp/>
        <stp/>
        <stp/>
        <stp>D</stp>
        <tr r="BL28" s="1"/>
      </tp>
      <tp>
        <v>42342.434027777781</v>
        <stp/>
        <stp>StudyData</stp>
        <stp>CUS10</stp>
        <stp>Bar</stp>
        <stp/>
        <stp>Time</stp>
        <stp>1</stp>
        <stp>-16</stp>
        <stp/>
        <stp/>
        <stp/>
        <stp/>
        <stp>D</stp>
        <tr r="AK22" s="1"/>
      </tp>
      <tp>
        <v>42342.402777777781</v>
        <stp/>
        <stp>StudyData</stp>
        <stp>CUS10</stp>
        <stp>Bar</stp>
        <stp/>
        <stp>Time</stp>
        <stp>5</stp>
        <stp>-12</stp>
        <stp/>
        <stp/>
        <stp/>
        <stp/>
        <stp>D</stp>
        <tr r="BL18" s="1"/>
      </tp>
      <tp>
        <v>42342.40625</v>
        <stp/>
        <stp>StudyData</stp>
        <stp>CUS10</stp>
        <stp>Bar</stp>
        <stp/>
        <stp>Time</stp>
        <stp>1</stp>
        <stp>-56</stp>
        <stp/>
        <stp/>
        <stp/>
        <stp/>
        <stp>D</stp>
        <tr r="AK62" s="1"/>
      </tp>
      <tp>
        <v>42342.263888888891</v>
        <stp/>
        <stp>StudyData</stp>
        <stp>CUS10</stp>
        <stp>Bar</stp>
        <stp/>
        <stp>Time</stp>
        <stp>5</stp>
        <stp>-52</stp>
        <stp/>
        <stp/>
        <stp/>
        <stp/>
        <stp>D</stp>
        <tr r="BL58" s="1"/>
      </tp>
      <tp>
        <v>42342.413194444445</v>
        <stp/>
        <stp>StudyData</stp>
        <stp>CUS10</stp>
        <stp>Bar</stp>
        <stp/>
        <stp>Time</stp>
        <stp>1</stp>
        <stp>-46</stp>
        <stp/>
        <stp/>
        <stp/>
        <stp/>
        <stp>D</stp>
        <tr r="AK52" s="1"/>
      </tp>
      <tp>
        <v>42342.298611111109</v>
        <stp/>
        <stp>StudyData</stp>
        <stp>CUS10</stp>
        <stp>Bar</stp>
        <stp/>
        <stp>Time</stp>
        <stp>5</stp>
        <stp>-42</stp>
        <stp/>
        <stp/>
        <stp/>
        <stp/>
        <stp>D</stp>
        <tr r="BL48" s="1"/>
      </tp>
      <tp>
        <v>99214</v>
        <stp/>
        <stp>StudyData</stp>
        <stp>SUBMINUTE((CUS10),5,Regular)</stp>
        <stp>FG</stp>
        <stp/>
        <stp>Open</stp>
        <stp>5</stp>
        <stp>-10</stp>
        <stp/>
        <stp/>
        <stp/>
        <stp/>
        <stp>D</stp>
        <tr r="AA16" s="1"/>
        <tr r="CB16" s="1"/>
      </tp>
      <tp>
        <v>99204</v>
        <stp/>
        <stp>StudyData</stp>
        <stp>SUBMINUTE((CUS10),5,Regular)</stp>
        <stp>FG</stp>
        <stp/>
        <stp>Open</stp>
        <stp>5</stp>
        <stp>-20</stp>
        <stp/>
        <stp/>
        <stp/>
        <stp/>
        <stp>D</stp>
        <tr r="AA26" s="1"/>
        <tr r="CB26" s="1"/>
      </tp>
      <tp>
        <v>99214</v>
        <stp/>
        <stp>StudyData</stp>
        <stp>SUBMINUTE((CUS10),5,Regular)</stp>
        <stp>FG</stp>
        <stp/>
        <stp>Open</stp>
        <stp>5</stp>
        <stp>-30</stp>
        <stp/>
        <stp/>
        <stp/>
        <stp/>
        <stp>D</stp>
        <tr r="AA36" s="1"/>
        <tr r="CB36" s="1"/>
      </tp>
      <tp>
        <v>99204</v>
        <stp/>
        <stp>StudyData</stp>
        <stp>SUBMINUTE((CUS10),5,Regular)</stp>
        <stp>FG</stp>
        <stp/>
        <stp>Open</stp>
        <stp>5</stp>
        <stp>-40</stp>
        <stp/>
        <stp/>
        <stp/>
        <stp/>
        <stp>D</stp>
        <tr r="AA46" s="1"/>
        <tr r="CB46" s="1"/>
      </tp>
      <tp>
        <v>99210</v>
        <stp/>
        <stp>StudyData</stp>
        <stp>SUBMINUTE((CUS10),5,Regular)</stp>
        <stp>FG</stp>
        <stp/>
        <stp>Open</stp>
        <stp>5</stp>
        <stp>-50</stp>
        <stp/>
        <stp/>
        <stp/>
        <stp/>
        <stp>D</stp>
        <tr r="AA56" s="1"/>
        <tr r="CB56" s="1"/>
      </tp>
      <tp>
        <v>99210</v>
        <stp/>
        <stp>StudyData</stp>
        <stp>SUBMINUTE((CUS10),5,Regular)</stp>
        <stp>FG</stp>
        <stp/>
        <stp>Open</stp>
        <stp>5</stp>
        <stp>-60</stp>
        <stp/>
        <stp/>
        <stp/>
        <stp/>
        <stp>D</stp>
        <tr r="AA66" s="1"/>
        <tr r="CB66" s="1"/>
      </tp>
      <tp>
        <v>99.671875</v>
        <stp/>
        <stp>StudyData</stp>
        <stp>SUBMINUTE((CUS10),5,Regular)</stp>
        <stp>FG</stp>
        <stp/>
        <stp>Open</stp>
        <stp>5</stp>
        <stp>-10</stp>
        <stp/>
        <stp/>
        <stp/>
        <stp/>
        <stp>T</stp>
        <tr r="AA16" s="1"/>
        <tr r="CB16" s="1"/>
      </tp>
      <tp>
        <v>99.640625</v>
        <stp/>
        <stp>StudyData</stp>
        <stp>SUBMINUTE((CUS10),5,Regular)</stp>
        <stp>FG</stp>
        <stp/>
        <stp>Open</stp>
        <stp>5</stp>
        <stp>-20</stp>
        <stp/>
        <stp/>
        <stp/>
        <stp/>
        <stp>T</stp>
        <tr r="AA26" s="1"/>
        <tr r="CB26" s="1"/>
      </tp>
      <tp>
        <v>99.671875</v>
        <stp/>
        <stp>StudyData</stp>
        <stp>SUBMINUTE((CUS10),5,Regular)</stp>
        <stp>FG</stp>
        <stp/>
        <stp>Open</stp>
        <stp>5</stp>
        <stp>-30</stp>
        <stp/>
        <stp/>
        <stp/>
        <stp/>
        <stp>T</stp>
        <tr r="AA36" s="1"/>
        <tr r="CB36" s="1"/>
      </tp>
      <tp>
        <v>99.640625</v>
        <stp/>
        <stp>StudyData</stp>
        <stp>SUBMINUTE((CUS10),5,Regular)</stp>
        <stp>FG</stp>
        <stp/>
        <stp>Open</stp>
        <stp>5</stp>
        <stp>-40</stp>
        <stp/>
        <stp/>
        <stp/>
        <stp/>
        <stp>T</stp>
        <tr r="AA46" s="1"/>
        <tr r="CB46" s="1"/>
      </tp>
      <tp>
        <v>99.65625</v>
        <stp/>
        <stp>StudyData</stp>
        <stp>SUBMINUTE((CUS10),5,Regular)</stp>
        <stp>FG</stp>
        <stp/>
        <stp>Open</stp>
        <stp>5</stp>
        <stp>-50</stp>
        <stp/>
        <stp/>
        <stp/>
        <stp/>
        <stp>T</stp>
        <tr r="AA56" s="1"/>
        <tr r="CB56" s="1"/>
      </tp>
      <tp>
        <v>99.65625</v>
        <stp/>
        <stp>StudyData</stp>
        <stp>SUBMINUTE((CUS10),5,Regular)</stp>
        <stp>FG</stp>
        <stp/>
        <stp>Open</stp>
        <stp>5</stp>
        <stp>-60</stp>
        <stp/>
        <stp/>
        <stp/>
        <stp/>
        <stp>T</stp>
        <tr r="AA66" s="1"/>
        <tr r="CB66" s="1"/>
      </tp>
      <tp>
        <v>134</v>
        <stp/>
        <stp>StudyData</stp>
        <stp>BAVolCr.AskVol^(CUS10)</stp>
        <stp>Bar</stp>
        <stp/>
        <stp>Open</stp>
        <stp>1</stp>
        <stp>-3</stp>
        <stp/>
        <stp/>
        <stp/>
        <stp/>
        <stp>D</stp>
        <tr r="AS9" s="1"/>
      </tp>
      <tp>
        <v>288</v>
        <stp/>
        <stp>StudyData</stp>
        <stp>BAVolCr.AskVol^(CUS10)</stp>
        <stp>Bar</stp>
        <stp/>
        <stp>Open</stp>
        <stp>5</stp>
        <stp>-3</stp>
        <stp/>
        <stp/>
        <stp/>
        <stp/>
        <stp>D</stp>
        <tr r="BT9" s="1"/>
      </tp>
      <tp>
        <v>42342.419444444444</v>
        <stp/>
        <stp>StudyData</stp>
        <stp>CUS10</stp>
        <stp>Bar</stp>
        <stp/>
        <stp>Time</stp>
        <stp>1</stp>
        <stp>-37</stp>
        <stp/>
        <stp/>
        <stp/>
        <stp/>
        <stp>D</stp>
        <tr r="AK43" s="1"/>
      </tp>
      <tp>
        <v>42342.329861111109</v>
        <stp/>
        <stp>StudyData</stp>
        <stp>CUS10</stp>
        <stp>Bar</stp>
        <stp/>
        <stp>Time</stp>
        <stp>5</stp>
        <stp>-33</stp>
        <stp/>
        <stp/>
        <stp/>
        <stp/>
        <stp>D</stp>
        <tr r="BL39" s="1"/>
      </tp>
      <tp>
        <v>42342.426388888889</v>
        <stp/>
        <stp>StudyData</stp>
        <stp>CUS10</stp>
        <stp>Bar</stp>
        <stp/>
        <stp>Time</stp>
        <stp>1</stp>
        <stp>-27</stp>
        <stp/>
        <stp/>
        <stp/>
        <stp/>
        <stp>D</stp>
        <tr r="AK33" s="1"/>
      </tp>
      <tp>
        <v>42342.364583333336</v>
        <stp/>
        <stp>StudyData</stp>
        <stp>CUS10</stp>
        <stp>Bar</stp>
        <stp/>
        <stp>Time</stp>
        <stp>5</stp>
        <stp>-23</stp>
        <stp/>
        <stp/>
        <stp/>
        <stp/>
        <stp>D</stp>
        <tr r="BL29" s="1"/>
      </tp>
      <tp>
        <v>42342.433333333334</v>
        <stp/>
        <stp>StudyData</stp>
        <stp>CUS10</stp>
        <stp>Bar</stp>
        <stp/>
        <stp>Time</stp>
        <stp>1</stp>
        <stp>-17</stp>
        <stp/>
        <stp/>
        <stp/>
        <stp/>
        <stp>D</stp>
        <tr r="AK23" s="1"/>
      </tp>
      <tp>
        <v>42342.399305555555</v>
        <stp/>
        <stp>StudyData</stp>
        <stp>CUS10</stp>
        <stp>Bar</stp>
        <stp/>
        <stp>Time</stp>
        <stp>5</stp>
        <stp>-13</stp>
        <stp/>
        <stp/>
        <stp/>
        <stp/>
        <stp>D</stp>
        <tr r="BL19" s="1"/>
      </tp>
      <tp>
        <v>42342.405555555553</v>
        <stp/>
        <stp>StudyData</stp>
        <stp>CUS10</stp>
        <stp>Bar</stp>
        <stp/>
        <stp>Time</stp>
        <stp>1</stp>
        <stp>-57</stp>
        <stp/>
        <stp/>
        <stp/>
        <stp/>
        <stp>D</stp>
        <tr r="AK63" s="1"/>
      </tp>
      <tp>
        <v>42342.260416666664</v>
        <stp/>
        <stp>StudyData</stp>
        <stp>CUS10</stp>
        <stp>Bar</stp>
        <stp/>
        <stp>Time</stp>
        <stp>5</stp>
        <stp>-53</stp>
        <stp/>
        <stp/>
        <stp/>
        <stp/>
        <stp>D</stp>
        <tr r="BL59" s="1"/>
      </tp>
      <tp>
        <v>42342.412499999999</v>
        <stp/>
        <stp>StudyData</stp>
        <stp>CUS10</stp>
        <stp>Bar</stp>
        <stp/>
        <stp>Time</stp>
        <stp>1</stp>
        <stp>-47</stp>
        <stp/>
        <stp/>
        <stp/>
        <stp/>
        <stp>D</stp>
        <tr r="AK53" s="1"/>
      </tp>
      <tp>
        <v>42342.295138888891</v>
        <stp/>
        <stp>StudyData</stp>
        <stp>CUS10</stp>
        <stp>Bar</stp>
        <stp/>
        <stp>Time</stp>
        <stp>5</stp>
        <stp>-43</stp>
        <stp/>
        <stp/>
        <stp/>
        <stp/>
        <stp>D</stp>
        <tr r="BL49" s="1"/>
      </tp>
      <tp>
        <v>84</v>
        <stp/>
        <stp>StudyData</stp>
        <stp>BAVolCr.BidVol^(CUS10)</stp>
        <stp>Bar</stp>
        <stp/>
        <stp>Open</stp>
        <stp>1</stp>
        <stp>-1</stp>
        <stp/>
        <stp/>
        <stp/>
        <stp/>
        <stp>D</stp>
        <tr r="AR7" s="1"/>
      </tp>
      <tp>
        <v>264</v>
        <stp/>
        <stp>StudyData</stp>
        <stp>BAVolCr.BidVol^(CUS10)</stp>
        <stp>Bar</stp>
        <stp/>
        <stp>Open</stp>
        <stp>5</stp>
        <stp>-1</stp>
        <stp/>
        <stp/>
        <stp/>
        <stp/>
        <stp>D</stp>
        <tr r="BS7" s="1"/>
      </tp>
      <tp t="s">
        <v/>
        <stp/>
        <stp>StudyData</stp>
        <stp>AlgOrdAskVol(SUBMINUTE((CUS10),1,Regular),1,0)</stp>
        <stp>Bar</stp>
        <stp/>
        <stp>Open</stp>
        <stp>5</stp>
        <stp>0</stp>
        <stp/>
        <stp/>
        <stp/>
        <stp/>
        <stp>D</stp>
        <tr r="F6" s="1"/>
      </tp>
      <tp>
        <v>99214</v>
        <stp/>
        <stp>StudyData</stp>
        <stp>SUBMINUTE((CUS10),5,Regular)</stp>
        <stp>FG</stp>
        <stp/>
        <stp>Open</stp>
        <stp>5</stp>
        <stp>-11</stp>
        <stp/>
        <stp/>
        <stp/>
        <stp/>
        <stp>D</stp>
        <tr r="AA17" s="1"/>
        <tr r="CB17" s="1"/>
      </tp>
      <tp>
        <v>99210</v>
        <stp/>
        <stp>StudyData</stp>
        <stp>SUBMINUTE((CUS10),5,Regular)</stp>
        <stp>FG</stp>
        <stp/>
        <stp>Open</stp>
        <stp>5</stp>
        <stp>-21</stp>
        <stp/>
        <stp/>
        <stp/>
        <stp/>
        <stp>D</stp>
        <tr r="AA27" s="1"/>
        <tr r="CB27" s="1"/>
      </tp>
      <tp>
        <v>99220</v>
        <stp/>
        <stp>StudyData</stp>
        <stp>SUBMINUTE((CUS10),5,Regular)</stp>
        <stp>FG</stp>
        <stp/>
        <stp>Open</stp>
        <stp>5</stp>
        <stp>-31</stp>
        <stp/>
        <stp/>
        <stp/>
        <stp/>
        <stp>D</stp>
        <tr r="AA37" s="1"/>
        <tr r="CB37" s="1"/>
      </tp>
      <tp>
        <v>99204</v>
        <stp/>
        <stp>StudyData</stp>
        <stp>SUBMINUTE((CUS10),5,Regular)</stp>
        <stp>FG</stp>
        <stp/>
        <stp>Open</stp>
        <stp>5</stp>
        <stp>-41</stp>
        <stp/>
        <stp/>
        <stp/>
        <stp/>
        <stp>D</stp>
        <tr r="AA47" s="1"/>
        <tr r="CB47" s="1"/>
      </tp>
      <tp>
        <v>99210</v>
        <stp/>
        <stp>StudyData</stp>
        <stp>SUBMINUTE((CUS10),5,Regular)</stp>
        <stp>FG</stp>
        <stp/>
        <stp>Open</stp>
        <stp>5</stp>
        <stp>-51</stp>
        <stp/>
        <stp/>
        <stp/>
        <stp/>
        <stp>D</stp>
        <tr r="AA57" s="1"/>
        <tr r="CB57" s="1"/>
      </tp>
      <tp>
        <v>99.671875</v>
        <stp/>
        <stp>StudyData</stp>
        <stp>SUBMINUTE((CUS10),5,Regular)</stp>
        <stp>FG</stp>
        <stp/>
        <stp>Open</stp>
        <stp>5</stp>
        <stp>-11</stp>
        <stp/>
        <stp/>
        <stp/>
        <stp/>
        <stp>T</stp>
        <tr r="AA17" s="1"/>
        <tr r="CB17" s="1"/>
      </tp>
      <tp>
        <v>99.65625</v>
        <stp/>
        <stp>StudyData</stp>
        <stp>SUBMINUTE((CUS10),5,Regular)</stp>
        <stp>FG</stp>
        <stp/>
        <stp>Open</stp>
        <stp>5</stp>
        <stp>-21</stp>
        <stp/>
        <stp/>
        <stp/>
        <stp/>
        <stp>T</stp>
        <tr r="AA27" s="1"/>
        <tr r="CB27" s="1"/>
      </tp>
      <tp>
        <v>99.6875</v>
        <stp/>
        <stp>StudyData</stp>
        <stp>SUBMINUTE((CUS10),5,Regular)</stp>
        <stp>FG</stp>
        <stp/>
        <stp>Open</stp>
        <stp>5</stp>
        <stp>-31</stp>
        <stp/>
        <stp/>
        <stp/>
        <stp/>
        <stp>T</stp>
        <tr r="AA37" s="1"/>
        <tr r="CB37" s="1"/>
      </tp>
      <tp>
        <v>99.640625</v>
        <stp/>
        <stp>StudyData</stp>
        <stp>SUBMINUTE((CUS10),5,Regular)</stp>
        <stp>FG</stp>
        <stp/>
        <stp>Open</stp>
        <stp>5</stp>
        <stp>-41</stp>
        <stp/>
        <stp/>
        <stp/>
        <stp/>
        <stp>T</stp>
        <tr r="AA47" s="1"/>
        <tr r="CB47" s="1"/>
      </tp>
      <tp>
        <v>99.65625</v>
        <stp/>
        <stp>StudyData</stp>
        <stp>SUBMINUTE((CUS10),5,Regular)</stp>
        <stp>FG</stp>
        <stp/>
        <stp>Open</stp>
        <stp>5</stp>
        <stp>-51</stp>
        <stp/>
        <stp/>
        <stp/>
        <stp/>
        <stp>T</stp>
        <tr r="AA57" s="1"/>
        <tr r="CB57" s="1"/>
      </tp>
      <tp>
        <v>127</v>
        <stp/>
        <stp>StudyData</stp>
        <stp>BAVolCr.AskVol^(CUS10)</stp>
        <stp>Bar</stp>
        <stp/>
        <stp>Open</stp>
        <stp>1</stp>
        <stp>-2</stp>
        <stp/>
        <stp/>
        <stp/>
        <stp/>
        <stp>D</stp>
        <tr r="AS8" s="1"/>
      </tp>
      <tp>
        <v>265</v>
        <stp/>
        <stp>StudyData</stp>
        <stp>BAVolCr.AskVol^(CUS10)</stp>
        <stp>Bar</stp>
        <stp/>
        <stp>Open</stp>
        <stp>5</stp>
        <stp>-2</stp>
        <stp/>
        <stp/>
        <stp/>
        <stp/>
        <stp>D</stp>
        <tr r="BT8" s="1"/>
      </tp>
      <tp>
        <v>42342.424305555556</v>
        <stp/>
        <stp>StudyData</stp>
        <stp>CUS10</stp>
        <stp>Bar</stp>
        <stp/>
        <stp>Time</stp>
        <stp>1</stp>
        <stp>-30</stp>
        <stp/>
        <stp/>
        <stp/>
        <stp/>
        <stp>D</stp>
        <tr r="AK36" s="1"/>
      </tp>
      <tp>
        <v>42342.326388888891</v>
        <stp/>
        <stp>StudyData</stp>
        <stp>CUS10</stp>
        <stp>Bar</stp>
        <stp/>
        <stp>Time</stp>
        <stp>5</stp>
        <stp>-34</stp>
        <stp/>
        <stp/>
        <stp/>
        <stp/>
        <stp>D</stp>
        <tr r="BL40" s="1"/>
      </tp>
      <tp>
        <v>42342.431250000001</v>
        <stp/>
        <stp>StudyData</stp>
        <stp>CUS10</stp>
        <stp>Bar</stp>
        <stp/>
        <stp>Time</stp>
        <stp>1</stp>
        <stp>-20</stp>
        <stp/>
        <stp/>
        <stp/>
        <stp/>
        <stp>D</stp>
        <tr r="AK26" s="1"/>
      </tp>
      <tp>
        <v>42342.361111111109</v>
        <stp/>
        <stp>StudyData</stp>
        <stp>CUS10</stp>
        <stp>Bar</stp>
        <stp/>
        <stp>Time</stp>
        <stp>5</stp>
        <stp>-24</stp>
        <stp/>
        <stp/>
        <stp/>
        <stp/>
        <stp>D</stp>
        <tr r="BL30" s="1"/>
      </tp>
      <tp>
        <v>42342.438194444447</v>
        <stp/>
        <stp>StudyData</stp>
        <stp>CUS10</stp>
        <stp>Bar</stp>
        <stp/>
        <stp>Time</stp>
        <stp>1</stp>
        <stp>-10</stp>
        <stp/>
        <stp/>
        <stp/>
        <stp/>
        <stp>D</stp>
        <tr r="AK16" s="1"/>
      </tp>
      <tp>
        <v>42342.395833333336</v>
        <stp/>
        <stp>StudyData</stp>
        <stp>CUS10</stp>
        <stp>Bar</stp>
        <stp/>
        <stp>Time</stp>
        <stp>5</stp>
        <stp>-14</stp>
        <stp/>
        <stp/>
        <stp/>
        <stp/>
        <stp>D</stp>
        <tr r="BL20" s="1"/>
      </tp>
      <tp>
        <v>42342.40347222222</v>
        <stp/>
        <stp>StudyData</stp>
        <stp>CUS10</stp>
        <stp>Bar</stp>
        <stp/>
        <stp>Time</stp>
        <stp>1</stp>
        <stp>-60</stp>
        <stp/>
        <stp/>
        <stp/>
        <stp/>
        <stp>D</stp>
        <tr r="AK66" s="1"/>
      </tp>
      <tp>
        <v>42342.410416666666</v>
        <stp/>
        <stp>StudyData</stp>
        <stp>CUS10</stp>
        <stp>Bar</stp>
        <stp/>
        <stp>Time</stp>
        <stp>1</stp>
        <stp>-50</stp>
        <stp/>
        <stp/>
        <stp/>
        <stp/>
        <stp>D</stp>
        <tr r="AK56" s="1"/>
      </tp>
      <tp>
        <v>42342.256944444445</v>
        <stp/>
        <stp>StudyData</stp>
        <stp>CUS10</stp>
        <stp>Bar</stp>
        <stp/>
        <stp>Time</stp>
        <stp>5</stp>
        <stp>-54</stp>
        <stp/>
        <stp/>
        <stp/>
        <stp/>
        <stp>D</stp>
        <tr r="BL60" s="1"/>
      </tp>
      <tp>
        <v>42342.417361111111</v>
        <stp/>
        <stp>StudyData</stp>
        <stp>CUS10</stp>
        <stp>Bar</stp>
        <stp/>
        <stp>Time</stp>
        <stp>1</stp>
        <stp>-40</stp>
        <stp/>
        <stp/>
        <stp/>
        <stp/>
        <stp>D</stp>
        <tr r="AK46" s="1"/>
      </tp>
      <tp>
        <v>42342.291666666664</v>
        <stp/>
        <stp>StudyData</stp>
        <stp>CUS10</stp>
        <stp>Bar</stp>
        <stp/>
        <stp>Time</stp>
        <stp>5</stp>
        <stp>-44</stp>
        <stp/>
        <stp/>
        <stp/>
        <stp/>
        <stp>D</stp>
        <tr r="BL50" s="1"/>
      </tp>
      <tp>
        <v>132</v>
        <stp/>
        <stp>StudyData</stp>
        <stp>BAVolCr.BidVol^(CUS10)</stp>
        <stp>Bar</stp>
        <stp/>
        <stp>Open</stp>
        <stp>1</stp>
        <stp>-6</stp>
        <stp/>
        <stp/>
        <stp/>
        <stp/>
        <stp>D</stp>
        <tr r="AR12" s="1"/>
      </tp>
      <tp>
        <v>284</v>
        <stp/>
        <stp>StudyData</stp>
        <stp>BAVolCr.BidVol^(CUS10)</stp>
        <stp>Bar</stp>
        <stp/>
        <stp>Open</stp>
        <stp>5</stp>
        <stp>-6</stp>
        <stp/>
        <stp/>
        <stp/>
        <stp/>
        <stp>D</stp>
        <tr r="BS12" s="1"/>
      </tp>
      <tp>
        <v>99210</v>
        <stp/>
        <stp>StudyData</stp>
        <stp>SUBMINUTE((CUS10),5,Regular)</stp>
        <stp>FG</stp>
        <stp/>
        <stp>Open</stp>
        <stp>5</stp>
        <stp>-16</stp>
        <stp/>
        <stp/>
        <stp/>
        <stp/>
        <stp>D</stp>
        <tr r="AA22" s="1"/>
        <tr r="CB22" s="1"/>
      </tp>
      <tp>
        <v>99214</v>
        <stp/>
        <stp>StudyData</stp>
        <stp>SUBMINUTE((CUS10),5,Regular)</stp>
        <stp>FG</stp>
        <stp/>
        <stp>Open</stp>
        <stp>5</stp>
        <stp>-26</stp>
        <stp/>
        <stp/>
        <stp/>
        <stp/>
        <stp>D</stp>
        <tr r="AA32" s="1"/>
        <tr r="CB32" s="1"/>
      </tp>
      <tp>
        <v>99210</v>
        <stp/>
        <stp>StudyData</stp>
        <stp>SUBMINUTE((CUS10),5,Regular)</stp>
        <stp>FG</stp>
        <stp/>
        <stp>Open</stp>
        <stp>5</stp>
        <stp>-36</stp>
        <stp/>
        <stp/>
        <stp/>
        <stp/>
        <stp>D</stp>
        <tr r="AA42" s="1"/>
        <tr r="CB42" s="1"/>
      </tp>
      <tp>
        <v>99204</v>
        <stp/>
        <stp>StudyData</stp>
        <stp>SUBMINUTE((CUS10),5,Regular)</stp>
        <stp>FG</stp>
        <stp/>
        <stp>Open</stp>
        <stp>5</stp>
        <stp>-46</stp>
        <stp/>
        <stp/>
        <stp/>
        <stp/>
        <stp>D</stp>
        <tr r="AA52" s="1"/>
        <tr r="CB52" s="1"/>
      </tp>
      <tp>
        <v>99210</v>
        <stp/>
        <stp>StudyData</stp>
        <stp>SUBMINUTE((CUS10),5,Regular)</stp>
        <stp>FG</stp>
        <stp/>
        <stp>Open</stp>
        <stp>5</stp>
        <stp>-56</stp>
        <stp/>
        <stp/>
        <stp/>
        <stp/>
        <stp>D</stp>
        <tr r="AA62" s="1"/>
        <tr r="CB62" s="1"/>
      </tp>
      <tp>
        <v>99.65625</v>
        <stp/>
        <stp>StudyData</stp>
        <stp>SUBMINUTE((CUS10),5,Regular)</stp>
        <stp>FG</stp>
        <stp/>
        <stp>Open</stp>
        <stp>5</stp>
        <stp>-16</stp>
        <stp/>
        <stp/>
        <stp/>
        <stp/>
        <stp>T</stp>
        <tr r="AA22" s="1"/>
        <tr r="CB22" s="1"/>
      </tp>
      <tp>
        <v>99.671875</v>
        <stp/>
        <stp>StudyData</stp>
        <stp>SUBMINUTE((CUS10),5,Regular)</stp>
        <stp>FG</stp>
        <stp/>
        <stp>Open</stp>
        <stp>5</stp>
        <stp>-26</stp>
        <stp/>
        <stp/>
        <stp/>
        <stp/>
        <stp>T</stp>
        <tr r="AA32" s="1"/>
        <tr r="CB32" s="1"/>
      </tp>
      <tp>
        <v>99.65625</v>
        <stp/>
        <stp>StudyData</stp>
        <stp>SUBMINUTE((CUS10),5,Regular)</stp>
        <stp>FG</stp>
        <stp/>
        <stp>Open</stp>
        <stp>5</stp>
        <stp>-36</stp>
        <stp/>
        <stp/>
        <stp/>
        <stp/>
        <stp>T</stp>
        <tr r="AA42" s="1"/>
        <tr r="CB42" s="1"/>
      </tp>
      <tp>
        <v>99.640625</v>
        <stp/>
        <stp>StudyData</stp>
        <stp>SUBMINUTE((CUS10),5,Regular)</stp>
        <stp>FG</stp>
        <stp/>
        <stp>Open</stp>
        <stp>5</stp>
        <stp>-46</stp>
        <stp/>
        <stp/>
        <stp/>
        <stp/>
        <stp>T</stp>
        <tr r="AA52" s="1"/>
        <tr r="CB52" s="1"/>
      </tp>
      <tp>
        <v>99.65625</v>
        <stp/>
        <stp>StudyData</stp>
        <stp>SUBMINUTE((CUS10),5,Regular)</stp>
        <stp>FG</stp>
        <stp/>
        <stp>Open</stp>
        <stp>5</stp>
        <stp>-56</stp>
        <stp/>
        <stp/>
        <stp/>
        <stp/>
        <stp>T</stp>
        <tr r="AA62" s="1"/>
        <tr r="CB62" s="1"/>
      </tp>
      <tp>
        <v>100</v>
        <stp/>
        <stp>StudyData</stp>
        <stp>BAVolCr.AskVol^(CUS10)</stp>
        <stp>Bar</stp>
        <stp/>
        <stp>Open</stp>
        <stp>1</stp>
        <stp>-5</stp>
        <stp/>
        <stp/>
        <stp/>
        <stp/>
        <stp>D</stp>
        <tr r="AS11" s="1"/>
      </tp>
      <tp>
        <v>289</v>
        <stp/>
        <stp>StudyData</stp>
        <stp>BAVolCr.AskVol^(CUS10)</stp>
        <stp>Bar</stp>
        <stp/>
        <stp>Open</stp>
        <stp>5</stp>
        <stp>-5</stp>
        <stp/>
        <stp/>
        <stp/>
        <stp/>
        <stp>D</stp>
        <tr r="BT11" s="1"/>
      </tp>
      <tp>
        <v>42342.423611111109</v>
        <stp/>
        <stp>StudyData</stp>
        <stp>CUS10</stp>
        <stp>Bar</stp>
        <stp/>
        <stp>Time</stp>
        <stp>1</stp>
        <stp>-31</stp>
        <stp/>
        <stp/>
        <stp/>
        <stp/>
        <stp>D</stp>
        <tr r="AK37" s="1"/>
      </tp>
      <tp>
        <v>42342.322916666664</v>
        <stp/>
        <stp>StudyData</stp>
        <stp>CUS10</stp>
        <stp>Bar</stp>
        <stp/>
        <stp>Time</stp>
        <stp>5</stp>
        <stp>-35</stp>
        <stp/>
        <stp/>
        <stp/>
        <stp/>
        <stp>D</stp>
        <tr r="BL41" s="1"/>
      </tp>
      <tp>
        <v>42342.430555555555</v>
        <stp/>
        <stp>StudyData</stp>
        <stp>CUS10</stp>
        <stp>Bar</stp>
        <stp/>
        <stp>Time</stp>
        <stp>1</stp>
        <stp>-21</stp>
        <stp/>
        <stp/>
        <stp/>
        <stp/>
        <stp>D</stp>
        <tr r="AK27" s="1"/>
      </tp>
      <tp>
        <v>42342.357638888891</v>
        <stp/>
        <stp>StudyData</stp>
        <stp>CUS10</stp>
        <stp>Bar</stp>
        <stp/>
        <stp>Time</stp>
        <stp>5</stp>
        <stp>-25</stp>
        <stp/>
        <stp/>
        <stp/>
        <stp/>
        <stp>D</stp>
        <tr r="BL31" s="1"/>
      </tp>
      <tp>
        <v>42342.4375</v>
        <stp/>
        <stp>StudyData</stp>
        <stp>CUS10</stp>
        <stp>Bar</stp>
        <stp/>
        <stp>Time</stp>
        <stp>1</stp>
        <stp>-11</stp>
        <stp/>
        <stp/>
        <stp/>
        <stp/>
        <stp>D</stp>
        <tr r="AK17" s="1"/>
      </tp>
      <tp>
        <v>42342.392361111109</v>
        <stp/>
        <stp>StudyData</stp>
        <stp>CUS10</stp>
        <stp>Bar</stp>
        <stp/>
        <stp>Time</stp>
        <stp>5</stp>
        <stp>-15</stp>
        <stp/>
        <stp/>
        <stp/>
        <stp/>
        <stp>D</stp>
        <tr r="BL21" s="1"/>
      </tp>
      <tp>
        <v>42342.409722222219</v>
        <stp/>
        <stp>StudyData</stp>
        <stp>CUS10</stp>
        <stp>Bar</stp>
        <stp/>
        <stp>Time</stp>
        <stp>1</stp>
        <stp>-51</stp>
        <stp/>
        <stp/>
        <stp/>
        <stp/>
        <stp>D</stp>
        <tr r="AK57" s="1"/>
      </tp>
      <tp>
        <v>42342.253472222219</v>
        <stp/>
        <stp>StudyData</stp>
        <stp>CUS10</stp>
        <stp>Bar</stp>
        <stp/>
        <stp>Time</stp>
        <stp>5</stp>
        <stp>-55</stp>
        <stp/>
        <stp/>
        <stp/>
        <stp/>
        <stp>D</stp>
        <tr r="BL61" s="1"/>
      </tp>
      <tp>
        <v>42342.416666666664</v>
        <stp/>
        <stp>StudyData</stp>
        <stp>CUS10</stp>
        <stp>Bar</stp>
        <stp/>
        <stp>Time</stp>
        <stp>1</stp>
        <stp>-41</stp>
        <stp/>
        <stp/>
        <stp/>
        <stp/>
        <stp>D</stp>
        <tr r="AK47" s="1"/>
      </tp>
      <tp>
        <v>42342.288194444445</v>
        <stp/>
        <stp>StudyData</stp>
        <stp>CUS10</stp>
        <stp>Bar</stp>
        <stp/>
        <stp>Time</stp>
        <stp>5</stp>
        <stp>-45</stp>
        <stp/>
        <stp/>
        <stp/>
        <stp/>
        <stp>D</stp>
        <tr r="BL51" s="1"/>
      </tp>
      <tp>
        <v>124</v>
        <stp/>
        <stp>StudyData</stp>
        <stp>BAVolCr.BidVol^(CUS10)</stp>
        <stp>Bar</stp>
        <stp/>
        <stp>Open</stp>
        <stp>1</stp>
        <stp>-7</stp>
        <stp/>
        <stp/>
        <stp/>
        <stp/>
        <stp>D</stp>
        <tr r="AR13" s="1"/>
      </tp>
      <tp>
        <v>427</v>
        <stp/>
        <stp>StudyData</stp>
        <stp>BAVolCr.BidVol^(CUS10)</stp>
        <stp>Bar</stp>
        <stp/>
        <stp>Open</stp>
        <stp>5</stp>
        <stp>-7</stp>
        <stp/>
        <stp/>
        <stp/>
        <stp/>
        <stp>D</stp>
        <tr r="BS13" s="1"/>
      </tp>
      <tp>
        <v>99210</v>
        <stp/>
        <stp>StudyData</stp>
        <stp>SUBMINUTE((CUS10),5,Regular)</stp>
        <stp>FG</stp>
        <stp/>
        <stp>Open</stp>
        <stp>5</stp>
        <stp>-17</stp>
        <stp/>
        <stp/>
        <stp/>
        <stp/>
        <stp>D</stp>
        <tr r="AA23" s="1"/>
        <tr r="CB23" s="1"/>
      </tp>
      <tp>
        <v>99214</v>
        <stp/>
        <stp>StudyData</stp>
        <stp>SUBMINUTE((CUS10),5,Regular)</stp>
        <stp>FG</stp>
        <stp/>
        <stp>Open</stp>
        <stp>5</stp>
        <stp>-27</stp>
        <stp/>
        <stp/>
        <stp/>
        <stp/>
        <stp>D</stp>
        <tr r="AA33" s="1"/>
        <tr r="CB33" s="1"/>
      </tp>
      <tp>
        <v>99210</v>
        <stp/>
        <stp>StudyData</stp>
        <stp>SUBMINUTE((CUS10),5,Regular)</stp>
        <stp>FG</stp>
        <stp/>
        <stp>Open</stp>
        <stp>5</stp>
        <stp>-37</stp>
        <stp/>
        <stp/>
        <stp/>
        <stp/>
        <stp>D</stp>
        <tr r="AA43" s="1"/>
        <tr r="CB43" s="1"/>
      </tp>
      <tp>
        <v>99204</v>
        <stp/>
        <stp>StudyData</stp>
        <stp>SUBMINUTE((CUS10),5,Regular)</stp>
        <stp>FG</stp>
        <stp/>
        <stp>Open</stp>
        <stp>5</stp>
        <stp>-47</stp>
        <stp/>
        <stp/>
        <stp/>
        <stp/>
        <stp>D</stp>
        <tr r="AA53" s="1"/>
        <tr r="CB53" s="1"/>
      </tp>
      <tp>
        <v>99210</v>
        <stp/>
        <stp>StudyData</stp>
        <stp>SUBMINUTE((CUS10),5,Regular)</stp>
        <stp>FG</stp>
        <stp/>
        <stp>Open</stp>
        <stp>5</stp>
        <stp>-57</stp>
        <stp/>
        <stp/>
        <stp/>
        <stp/>
        <stp>D</stp>
        <tr r="AA63" s="1"/>
        <tr r="CB63" s="1"/>
      </tp>
      <tp>
        <v>99.65625</v>
        <stp/>
        <stp>StudyData</stp>
        <stp>SUBMINUTE((CUS10),5,Regular)</stp>
        <stp>FG</stp>
        <stp/>
        <stp>Open</stp>
        <stp>5</stp>
        <stp>-17</stp>
        <stp/>
        <stp/>
        <stp/>
        <stp/>
        <stp>T</stp>
        <tr r="AA23" s="1"/>
        <tr r="CB23" s="1"/>
      </tp>
      <tp>
        <v>99.671875</v>
        <stp/>
        <stp>StudyData</stp>
        <stp>SUBMINUTE((CUS10),5,Regular)</stp>
        <stp>FG</stp>
        <stp/>
        <stp>Open</stp>
        <stp>5</stp>
        <stp>-27</stp>
        <stp/>
        <stp/>
        <stp/>
        <stp/>
        <stp>T</stp>
        <tr r="AA33" s="1"/>
        <tr r="CB33" s="1"/>
      </tp>
      <tp>
        <v>99.65625</v>
        <stp/>
        <stp>StudyData</stp>
        <stp>SUBMINUTE((CUS10),5,Regular)</stp>
        <stp>FG</stp>
        <stp/>
        <stp>Open</stp>
        <stp>5</stp>
        <stp>-37</stp>
        <stp/>
        <stp/>
        <stp/>
        <stp/>
        <stp>T</stp>
        <tr r="AA43" s="1"/>
        <tr r="CB43" s="1"/>
      </tp>
      <tp>
        <v>99.640625</v>
        <stp/>
        <stp>StudyData</stp>
        <stp>SUBMINUTE((CUS10),5,Regular)</stp>
        <stp>FG</stp>
        <stp/>
        <stp>Open</stp>
        <stp>5</stp>
        <stp>-47</stp>
        <stp/>
        <stp/>
        <stp/>
        <stp/>
        <stp>T</stp>
        <tr r="AA53" s="1"/>
        <tr r="CB53" s="1"/>
      </tp>
      <tp>
        <v>99.65625</v>
        <stp/>
        <stp>StudyData</stp>
        <stp>SUBMINUTE((CUS10),5,Regular)</stp>
        <stp>FG</stp>
        <stp/>
        <stp>Open</stp>
        <stp>5</stp>
        <stp>-57</stp>
        <stp/>
        <stp/>
        <stp/>
        <stp/>
        <stp>T</stp>
        <tr r="AA63" s="1"/>
        <tr r="CB63" s="1"/>
      </tp>
      <tp>
        <v>131</v>
        <stp/>
        <stp>StudyData</stp>
        <stp>BAVolCr.AskVol^(CUS10)</stp>
        <stp>Bar</stp>
        <stp/>
        <stp>Open</stp>
        <stp>1</stp>
        <stp>-4</stp>
        <stp/>
        <stp/>
        <stp/>
        <stp/>
        <stp>D</stp>
        <tr r="AS10" s="1"/>
      </tp>
      <tp>
        <v>282</v>
        <stp/>
        <stp>StudyData</stp>
        <stp>BAVolCr.AskVol^(CUS10)</stp>
        <stp>Bar</stp>
        <stp/>
        <stp>Open</stp>
        <stp>5</stp>
        <stp>-4</stp>
        <stp/>
        <stp/>
        <stp/>
        <stp/>
        <stp>D</stp>
        <tr r="BT10" s="1"/>
      </tp>
      <tp>
        <v>42342.445185185192</v>
        <stp/>
        <stp>SystemInfo</stp>
        <stp>Linetime</stp>
        <tr r="BD4" s="1"/>
        <tr r="BI4" s="1"/>
        <tr r="AY4" s="1"/>
      </tp>
      <tp>
        <v>42342.42291666667</v>
        <stp/>
        <stp>StudyData</stp>
        <stp>CUS10</stp>
        <stp>Bar</stp>
        <stp/>
        <stp>Time</stp>
        <stp>1</stp>
        <stp>-32</stp>
        <stp/>
        <stp/>
        <stp/>
        <stp/>
        <stp>D</stp>
        <tr r="AK38" s="1"/>
      </tp>
      <tp>
        <v>42342.319444444445</v>
        <stp/>
        <stp>StudyData</stp>
        <stp>CUS10</stp>
        <stp>Bar</stp>
        <stp/>
        <stp>Time</stp>
        <stp>5</stp>
        <stp>-36</stp>
        <stp/>
        <stp/>
        <stp/>
        <stp/>
        <stp>D</stp>
        <tr r="BL42" s="1"/>
      </tp>
      <tp>
        <v>42342.429861111108</v>
        <stp/>
        <stp>StudyData</stp>
        <stp>CUS10</stp>
        <stp>Bar</stp>
        <stp/>
        <stp>Time</stp>
        <stp>1</stp>
        <stp>-22</stp>
        <stp/>
        <stp/>
        <stp/>
        <stp/>
        <stp>D</stp>
        <tr r="AK28" s="1"/>
      </tp>
      <tp>
        <v>42342.354166666664</v>
        <stp/>
        <stp>StudyData</stp>
        <stp>CUS10</stp>
        <stp>Bar</stp>
        <stp/>
        <stp>Time</stp>
        <stp>5</stp>
        <stp>-26</stp>
        <stp/>
        <stp/>
        <stp/>
        <stp/>
        <stp>D</stp>
        <tr r="BL32" s="1"/>
      </tp>
      <tp>
        <v>42342.436805555553</v>
        <stp/>
        <stp>StudyData</stp>
        <stp>CUS10</stp>
        <stp>Bar</stp>
        <stp/>
        <stp>Time</stp>
        <stp>1</stp>
        <stp>-12</stp>
        <stp/>
        <stp/>
        <stp/>
        <stp/>
        <stp>D</stp>
        <tr r="AK18" s="1"/>
      </tp>
      <tp>
        <v>42342.388888888891</v>
        <stp/>
        <stp>StudyData</stp>
        <stp>CUS10</stp>
        <stp>Bar</stp>
        <stp/>
        <stp>Time</stp>
        <stp>5</stp>
        <stp>-16</stp>
        <stp/>
        <stp/>
        <stp/>
        <stp/>
        <stp>D</stp>
        <tr r="BL22" s="1"/>
      </tp>
      <tp>
        <v>42342.40902777778</v>
        <stp/>
        <stp>StudyData</stp>
        <stp>CUS10</stp>
        <stp>Bar</stp>
        <stp/>
        <stp>Time</stp>
        <stp>1</stp>
        <stp>-52</stp>
        <stp/>
        <stp/>
        <stp/>
        <stp/>
        <stp>D</stp>
        <tr r="AK58" s="1"/>
      </tp>
      <tp>
        <v>42342.25</v>
        <stp/>
        <stp>StudyData</stp>
        <stp>CUS10</stp>
        <stp>Bar</stp>
        <stp/>
        <stp>Time</stp>
        <stp>5</stp>
        <stp>-56</stp>
        <stp/>
        <stp/>
        <stp/>
        <stp/>
        <stp>D</stp>
        <tr r="BL62" s="1"/>
      </tp>
      <tp>
        <v>42342.415972222225</v>
        <stp/>
        <stp>StudyData</stp>
        <stp>CUS10</stp>
        <stp>Bar</stp>
        <stp/>
        <stp>Time</stp>
        <stp>1</stp>
        <stp>-42</stp>
        <stp/>
        <stp/>
        <stp/>
        <stp/>
        <stp>D</stp>
        <tr r="AK48" s="1"/>
      </tp>
      <tp>
        <v>42342.284722222219</v>
        <stp/>
        <stp>StudyData</stp>
        <stp>CUS10</stp>
        <stp>Bar</stp>
        <stp/>
        <stp>Time</stp>
        <stp>5</stp>
        <stp>-46</stp>
        <stp/>
        <stp/>
        <stp/>
        <stp/>
        <stp>D</stp>
        <tr r="BL52" s="1"/>
      </tp>
      <tp>
        <v>128</v>
        <stp/>
        <stp>StudyData</stp>
        <stp>BAVolCr.BidVol^(CUS10)</stp>
        <stp>Bar</stp>
        <stp/>
        <stp>Open</stp>
        <stp>1</stp>
        <stp>-4</stp>
        <stp/>
        <stp/>
        <stp/>
        <stp/>
        <stp>D</stp>
        <tr r="AR10" s="1"/>
      </tp>
      <tp>
        <v>245</v>
        <stp/>
        <stp>StudyData</stp>
        <stp>BAVolCr.BidVol^(CUS10)</stp>
        <stp>Bar</stp>
        <stp/>
        <stp>Open</stp>
        <stp>5</stp>
        <stp>-4</stp>
        <stp/>
        <stp/>
        <stp/>
        <stp/>
        <stp>D</stp>
        <tr r="BS10" s="1"/>
      </tp>
      <tp>
        <v>99204</v>
        <stp/>
        <stp>StudyData</stp>
        <stp>SUBMINUTE((CUS10),5,Regular)</stp>
        <stp>FG</stp>
        <stp/>
        <stp>Open</stp>
        <stp>5</stp>
        <stp>-14</stp>
        <stp/>
        <stp/>
        <stp/>
        <stp/>
        <stp>D</stp>
        <tr r="AA20" s="1"/>
        <tr r="CB20" s="1"/>
      </tp>
      <tp>
        <v>99210</v>
        <stp/>
        <stp>StudyData</stp>
        <stp>SUBMINUTE((CUS10),5,Regular)</stp>
        <stp>FG</stp>
        <stp/>
        <stp>Open</stp>
        <stp>5</stp>
        <stp>-24</stp>
        <stp/>
        <stp/>
        <stp/>
        <stp/>
        <stp>D</stp>
        <tr r="AA30" s="1"/>
        <tr r="CB30" s="1"/>
      </tp>
      <tp>
        <v>99210</v>
        <stp/>
        <stp>StudyData</stp>
        <stp>SUBMINUTE((CUS10),5,Regular)</stp>
        <stp>FG</stp>
        <stp/>
        <stp>Open</stp>
        <stp>5</stp>
        <stp>-34</stp>
        <stp/>
        <stp/>
        <stp/>
        <stp/>
        <stp>D</stp>
        <tr r="AA40" s="1"/>
        <tr r="CB40" s="1"/>
      </tp>
      <tp>
        <v>99204</v>
        <stp/>
        <stp>StudyData</stp>
        <stp>SUBMINUTE((CUS10),5,Regular)</stp>
        <stp>FG</stp>
        <stp/>
        <stp>Open</stp>
        <stp>5</stp>
        <stp>-44</stp>
        <stp/>
        <stp/>
        <stp/>
        <stp/>
        <stp>D</stp>
        <tr r="AA50" s="1"/>
        <tr r="CB50" s="1"/>
      </tp>
      <tp>
        <v>99210</v>
        <stp/>
        <stp>StudyData</stp>
        <stp>SUBMINUTE((CUS10),5,Regular)</stp>
        <stp>FG</stp>
        <stp/>
        <stp>Open</stp>
        <stp>5</stp>
        <stp>-54</stp>
        <stp/>
        <stp/>
        <stp/>
        <stp/>
        <stp>D</stp>
        <tr r="AA60" s="1"/>
        <tr r="CB60" s="1"/>
      </tp>
      <tp>
        <v>99.640625</v>
        <stp/>
        <stp>StudyData</stp>
        <stp>SUBMINUTE((CUS10),5,Regular)</stp>
        <stp>FG</stp>
        <stp/>
        <stp>Open</stp>
        <stp>5</stp>
        <stp>-14</stp>
        <stp/>
        <stp/>
        <stp/>
        <stp/>
        <stp>T</stp>
        <tr r="AA20" s="1"/>
        <tr r="CB20" s="1"/>
      </tp>
      <tp>
        <v>99.65625</v>
        <stp/>
        <stp>StudyData</stp>
        <stp>SUBMINUTE((CUS10),5,Regular)</stp>
        <stp>FG</stp>
        <stp/>
        <stp>Open</stp>
        <stp>5</stp>
        <stp>-24</stp>
        <stp/>
        <stp/>
        <stp/>
        <stp/>
        <stp>T</stp>
        <tr r="AA30" s="1"/>
        <tr r="CB30" s="1"/>
      </tp>
      <tp>
        <v>99.65625</v>
        <stp/>
        <stp>StudyData</stp>
        <stp>SUBMINUTE((CUS10),5,Regular)</stp>
        <stp>FG</stp>
        <stp/>
        <stp>Open</stp>
        <stp>5</stp>
        <stp>-34</stp>
        <stp/>
        <stp/>
        <stp/>
        <stp/>
        <stp>T</stp>
        <tr r="AA40" s="1"/>
        <tr r="CB40" s="1"/>
      </tp>
      <tp>
        <v>99.640625</v>
        <stp/>
        <stp>StudyData</stp>
        <stp>SUBMINUTE((CUS10),5,Regular)</stp>
        <stp>FG</stp>
        <stp/>
        <stp>Open</stp>
        <stp>5</stp>
        <stp>-44</stp>
        <stp/>
        <stp/>
        <stp/>
        <stp/>
        <stp>T</stp>
        <tr r="AA50" s="1"/>
        <tr r="CB50" s="1"/>
      </tp>
      <tp>
        <v>99.65625</v>
        <stp/>
        <stp>StudyData</stp>
        <stp>SUBMINUTE((CUS10),5,Regular)</stp>
        <stp>FG</stp>
        <stp/>
        <stp>Open</stp>
        <stp>5</stp>
        <stp>-54</stp>
        <stp/>
        <stp/>
        <stp/>
        <stp/>
        <stp>T</stp>
        <tr r="AA60" s="1"/>
        <tr r="CB60" s="1"/>
      </tp>
      <tp>
        <v>99210</v>
        <stp/>
        <stp>StudyData</stp>
        <stp>SUBMINUTE((CUS10),5,Regular)</stp>
        <stp>FG</stp>
        <stp/>
        <stp>Close</stp>
        <stp>5</stp>
        <stp>-29</stp>
        <stp/>
        <stp/>
        <stp/>
        <stp/>
        <stp>D</stp>
        <tr r="CE35" s="1"/>
      </tp>
      <tp>
        <v>99210</v>
        <stp/>
        <stp>StudyData</stp>
        <stp>SUBMINUTE((CUS10),5,Regular)</stp>
        <stp>FG</stp>
        <stp/>
        <stp>Close</stp>
        <stp>5</stp>
        <stp>-39</stp>
        <stp/>
        <stp/>
        <stp/>
        <stp/>
        <stp>D</stp>
        <tr r="CE45" s="1"/>
      </tp>
      <tp>
        <v>99204</v>
        <stp/>
        <stp>StudyData</stp>
        <stp>SUBMINUTE((CUS10),5,Regular)</stp>
        <stp>FG</stp>
        <stp/>
        <stp>Close</stp>
        <stp>5</stp>
        <stp>-19</stp>
        <stp/>
        <stp/>
        <stp/>
        <stp/>
        <stp>D</stp>
        <tr r="CE25" s="1"/>
      </tp>
      <tp>
        <v>99210</v>
        <stp/>
        <stp>StudyData</stp>
        <stp>SUBMINUTE((CUS10),5,Regular)</stp>
        <stp>FG</stp>
        <stp/>
        <stp>Close</stp>
        <stp>5</stp>
        <stp>-49</stp>
        <stp/>
        <stp/>
        <stp/>
        <stp/>
        <stp>D</stp>
        <tr r="CE55" s="1"/>
      </tp>
      <tp>
        <v>99214</v>
        <stp/>
        <stp>StudyData</stp>
        <stp>SUBMINUTE((CUS10),5,Regular)</stp>
        <stp>FG</stp>
        <stp/>
        <stp>Close</stp>
        <stp>5</stp>
        <stp>-59</stp>
        <stp/>
        <stp/>
        <stp/>
        <stp/>
        <stp>D</stp>
        <tr r="CE65" s="1"/>
      </tp>
      <tp>
        <v>99.65625</v>
        <stp/>
        <stp>StudyData</stp>
        <stp>SUBMINUTE((CUS10),5,Regular)</stp>
        <stp>FG</stp>
        <stp/>
        <stp>Close</stp>
        <stp>5</stp>
        <stp>-29</stp>
        <stp/>
        <stp/>
        <stp/>
        <stp/>
        <stp>T</stp>
        <tr r="CE35" s="1"/>
      </tp>
      <tp>
        <v>99.65625</v>
        <stp/>
        <stp>StudyData</stp>
        <stp>SUBMINUTE((CUS10),5,Regular)</stp>
        <stp>FG</stp>
        <stp/>
        <stp>Close</stp>
        <stp>5</stp>
        <stp>-39</stp>
        <stp/>
        <stp/>
        <stp/>
        <stp/>
        <stp>T</stp>
        <tr r="CE45" s="1"/>
      </tp>
      <tp>
        <v>99.640625</v>
        <stp/>
        <stp>StudyData</stp>
        <stp>SUBMINUTE((CUS10),5,Regular)</stp>
        <stp>FG</stp>
        <stp/>
        <stp>Close</stp>
        <stp>5</stp>
        <stp>-19</stp>
        <stp/>
        <stp/>
        <stp/>
        <stp/>
        <stp>T</stp>
        <tr r="CE25" s="1"/>
      </tp>
      <tp>
        <v>99.65625</v>
        <stp/>
        <stp>StudyData</stp>
        <stp>SUBMINUTE((CUS10),5,Regular)</stp>
        <stp>FG</stp>
        <stp/>
        <stp>Close</stp>
        <stp>5</stp>
        <stp>-49</stp>
        <stp/>
        <stp/>
        <stp/>
        <stp/>
        <stp>T</stp>
        <tr r="CE55" s="1"/>
      </tp>
      <tp>
        <v>99.671875</v>
        <stp/>
        <stp>StudyData</stp>
        <stp>SUBMINUTE((CUS10),5,Regular)</stp>
        <stp>FG</stp>
        <stp/>
        <stp>Close</stp>
        <stp>5</stp>
        <stp>-59</stp>
        <stp/>
        <stp/>
        <stp/>
        <stp/>
        <stp>T</stp>
        <tr r="CE65" s="1"/>
      </tp>
      <tp>
        <v>58</v>
        <stp/>
        <stp>StudyData</stp>
        <stp>BAVolCr.AskVol^(CUS10)</stp>
        <stp>Bar</stp>
        <stp/>
        <stp>Open</stp>
        <stp>1</stp>
        <stp>-7</stp>
        <stp/>
        <stp/>
        <stp/>
        <stp/>
        <stp>D</stp>
        <tr r="AS13" s="1"/>
      </tp>
      <tp>
        <v>289</v>
        <stp/>
        <stp>StudyData</stp>
        <stp>BAVolCr.AskVol^(CUS10)</stp>
        <stp>Bar</stp>
        <stp/>
        <stp>Open</stp>
        <stp>5</stp>
        <stp>-7</stp>
        <stp/>
        <stp/>
        <stp/>
        <stp/>
        <stp>D</stp>
        <tr r="BT13" s="1"/>
      </tp>
      <tp>
        <v>42342.422222222223</v>
        <stp/>
        <stp>StudyData</stp>
        <stp>CUS10</stp>
        <stp>Bar</stp>
        <stp/>
        <stp>Time</stp>
        <stp>1</stp>
        <stp>-33</stp>
        <stp/>
        <stp/>
        <stp/>
        <stp/>
        <stp>D</stp>
        <tr r="AK39" s="1"/>
      </tp>
      <tp>
        <v>42342.315972222219</v>
        <stp/>
        <stp>StudyData</stp>
        <stp>CUS10</stp>
        <stp>Bar</stp>
        <stp/>
        <stp>Time</stp>
        <stp>5</stp>
        <stp>-37</stp>
        <stp/>
        <stp/>
        <stp/>
        <stp/>
        <stp>D</stp>
        <tr r="BL43" s="1"/>
      </tp>
      <tp>
        <v>42342.429166666669</v>
        <stp/>
        <stp>StudyData</stp>
        <stp>CUS10</stp>
        <stp>Bar</stp>
        <stp/>
        <stp>Time</stp>
        <stp>1</stp>
        <stp>-23</stp>
        <stp/>
        <stp/>
        <stp/>
        <stp/>
        <stp>D</stp>
        <tr r="AK29" s="1"/>
      </tp>
      <tp>
        <v>42342.350694444445</v>
        <stp/>
        <stp>StudyData</stp>
        <stp>CUS10</stp>
        <stp>Bar</stp>
        <stp/>
        <stp>Time</stp>
        <stp>5</stp>
        <stp>-27</stp>
        <stp/>
        <stp/>
        <stp/>
        <stp/>
        <stp>D</stp>
        <tr r="BL33" s="1"/>
      </tp>
      <tp>
        <v>42342.436111111114</v>
        <stp/>
        <stp>StudyData</stp>
        <stp>CUS10</stp>
        <stp>Bar</stp>
        <stp/>
        <stp>Time</stp>
        <stp>1</stp>
        <stp>-13</stp>
        <stp/>
        <stp/>
        <stp/>
        <stp/>
        <stp>D</stp>
        <tr r="AK19" s="1"/>
      </tp>
      <tp>
        <v>42342.385416666664</v>
        <stp/>
        <stp>StudyData</stp>
        <stp>CUS10</stp>
        <stp>Bar</stp>
        <stp/>
        <stp>Time</stp>
        <stp>5</stp>
        <stp>-17</stp>
        <stp/>
        <stp/>
        <stp/>
        <stp/>
        <stp>D</stp>
        <tr r="BL23" s="1"/>
      </tp>
      <tp>
        <v>42342.408333333333</v>
        <stp/>
        <stp>StudyData</stp>
        <stp>CUS10</stp>
        <stp>Bar</stp>
        <stp/>
        <stp>Time</stp>
        <stp>1</stp>
        <stp>-53</stp>
        <stp/>
        <stp/>
        <stp/>
        <stp/>
        <stp>D</stp>
        <tr r="AK59" s="1"/>
      </tp>
      <tp>
        <v>42342.246527777781</v>
        <stp/>
        <stp>StudyData</stp>
        <stp>CUS10</stp>
        <stp>Bar</stp>
        <stp/>
        <stp>Time</stp>
        <stp>5</stp>
        <stp>-57</stp>
        <stp/>
        <stp/>
        <stp/>
        <stp/>
        <stp>D</stp>
        <tr r="BL63" s="1"/>
      </tp>
      <tp>
        <v>42342.415277777778</v>
        <stp/>
        <stp>StudyData</stp>
        <stp>CUS10</stp>
        <stp>Bar</stp>
        <stp/>
        <stp>Time</stp>
        <stp>1</stp>
        <stp>-43</stp>
        <stp/>
        <stp/>
        <stp/>
        <stp/>
        <stp>D</stp>
        <tr r="AK49" s="1"/>
      </tp>
      <tp>
        <v>42342.28125</v>
        <stp/>
        <stp>StudyData</stp>
        <stp>CUS10</stp>
        <stp>Bar</stp>
        <stp/>
        <stp>Time</stp>
        <stp>5</stp>
        <stp>-47</stp>
        <stp/>
        <stp/>
        <stp/>
        <stp/>
        <stp>D</stp>
        <tr r="BL53" s="1"/>
      </tp>
      <tp>
        <v>125</v>
        <stp/>
        <stp>StudyData</stp>
        <stp>BAVolCr.BidVol^(CUS10)</stp>
        <stp>Bar</stp>
        <stp/>
        <stp>Open</stp>
        <stp>1</stp>
        <stp>-5</stp>
        <stp/>
        <stp/>
        <stp/>
        <stp/>
        <stp>D</stp>
        <tr r="AR11" s="1"/>
      </tp>
      <tp>
        <v>278</v>
        <stp/>
        <stp>StudyData</stp>
        <stp>BAVolCr.BidVol^(CUS10)</stp>
        <stp>Bar</stp>
        <stp/>
        <stp>Open</stp>
        <stp>5</stp>
        <stp>-5</stp>
        <stp/>
        <stp/>
        <stp/>
        <stp/>
        <stp>D</stp>
        <tr r="BS11" s="1"/>
      </tp>
      <tp t="s">
        <v/>
        <stp/>
        <stp>StudyData</stp>
        <stp>AlgOrdAskVol(SUBMINUTE((CUS10),5,Regular),1,0)</stp>
        <stp>Bar</stp>
        <stp/>
        <stp>Open</stp>
        <stp>5</stp>
        <stp>0</stp>
        <stp/>
        <stp/>
        <stp/>
        <stp/>
        <stp>D</stp>
        <tr r="AF6" s="1"/>
      </tp>
      <tp>
        <v>99210</v>
        <stp/>
        <stp>StudyData</stp>
        <stp>SUBMINUTE((CUS10),5,Regular)</stp>
        <stp>FG</stp>
        <stp/>
        <stp>Open</stp>
        <stp>5</stp>
        <stp>-15</stp>
        <stp/>
        <stp/>
        <stp/>
        <stp/>
        <stp>D</stp>
        <tr r="AA21" s="1"/>
        <tr r="CB21" s="1"/>
      </tp>
      <tp>
        <v>99210</v>
        <stp/>
        <stp>StudyData</stp>
        <stp>SUBMINUTE((CUS10),5,Regular)</stp>
        <stp>FG</stp>
        <stp/>
        <stp>Open</stp>
        <stp>5</stp>
        <stp>-25</stp>
        <stp/>
        <stp/>
        <stp/>
        <stp/>
        <stp>D</stp>
        <tr r="AA31" s="1"/>
        <tr r="CB31" s="1"/>
      </tp>
      <tp>
        <v>99214</v>
        <stp/>
        <stp>StudyData</stp>
        <stp>SUBMINUTE((CUS10),5,Regular)</stp>
        <stp>FG</stp>
        <stp/>
        <stp>Open</stp>
        <stp>5</stp>
        <stp>-35</stp>
        <stp/>
        <stp/>
        <stp/>
        <stp/>
        <stp>D</stp>
        <tr r="AA41" s="1"/>
        <tr r="CB41" s="1"/>
      </tp>
      <tp>
        <v>99210</v>
        <stp/>
        <stp>StudyData</stp>
        <stp>SUBMINUTE((CUS10),5,Regular)</stp>
        <stp>FG</stp>
        <stp/>
        <stp>Open</stp>
        <stp>5</stp>
        <stp>-45</stp>
        <stp/>
        <stp/>
        <stp/>
        <stp/>
        <stp>D</stp>
        <tr r="AA51" s="1"/>
        <tr r="CB51" s="1"/>
      </tp>
      <tp>
        <v>99214</v>
        <stp/>
        <stp>StudyData</stp>
        <stp>SUBMINUTE((CUS10),5,Regular)</stp>
        <stp>FG</stp>
        <stp/>
        <stp>Open</stp>
        <stp>5</stp>
        <stp>-55</stp>
        <stp/>
        <stp/>
        <stp/>
        <stp/>
        <stp>D</stp>
        <tr r="AA61" s="1"/>
        <tr r="CB61" s="1"/>
      </tp>
      <tp>
        <v>99.65625</v>
        <stp/>
        <stp>StudyData</stp>
        <stp>SUBMINUTE((CUS10),5,Regular)</stp>
        <stp>FG</stp>
        <stp/>
        <stp>Open</stp>
        <stp>5</stp>
        <stp>-15</stp>
        <stp/>
        <stp/>
        <stp/>
        <stp/>
        <stp>T</stp>
        <tr r="AA21" s="1"/>
        <tr r="CB21" s="1"/>
      </tp>
      <tp>
        <v>99.65625</v>
        <stp/>
        <stp>StudyData</stp>
        <stp>SUBMINUTE((CUS10),5,Regular)</stp>
        <stp>FG</stp>
        <stp/>
        <stp>Open</stp>
        <stp>5</stp>
        <stp>-25</stp>
        <stp/>
        <stp/>
        <stp/>
        <stp/>
        <stp>T</stp>
        <tr r="AA31" s="1"/>
        <tr r="CB31" s="1"/>
      </tp>
      <tp>
        <v>99.671875</v>
        <stp/>
        <stp>StudyData</stp>
        <stp>SUBMINUTE((CUS10),5,Regular)</stp>
        <stp>FG</stp>
        <stp/>
        <stp>Open</stp>
        <stp>5</stp>
        <stp>-35</stp>
        <stp/>
        <stp/>
        <stp/>
        <stp/>
        <stp>T</stp>
        <tr r="AA41" s="1"/>
        <tr r="CB41" s="1"/>
      </tp>
      <tp>
        <v>99.65625</v>
        <stp/>
        <stp>StudyData</stp>
        <stp>SUBMINUTE((CUS10),5,Regular)</stp>
        <stp>FG</stp>
        <stp/>
        <stp>Open</stp>
        <stp>5</stp>
        <stp>-45</stp>
        <stp/>
        <stp/>
        <stp/>
        <stp/>
        <stp>T</stp>
        <tr r="AA51" s="1"/>
        <tr r="CB51" s="1"/>
      </tp>
      <tp>
        <v>99.671875</v>
        <stp/>
        <stp>StudyData</stp>
        <stp>SUBMINUTE((CUS10),5,Regular)</stp>
        <stp>FG</stp>
        <stp/>
        <stp>Open</stp>
        <stp>5</stp>
        <stp>-55</stp>
        <stp/>
        <stp/>
        <stp/>
        <stp/>
        <stp>T</stp>
        <tr r="AA61" s="1"/>
        <tr r="CB61" s="1"/>
      </tp>
      <tp>
        <v>99214</v>
        <stp/>
        <stp>StudyData</stp>
        <stp>SUBMINUTE((CUS10),5,Regular)</stp>
        <stp>FG</stp>
        <stp/>
        <stp>Close</stp>
        <stp>5</stp>
        <stp>-28</stp>
        <stp/>
        <stp/>
        <stp/>
        <stp/>
        <stp>D</stp>
        <tr r="CE34" s="1"/>
      </tp>
      <tp>
        <v>99210</v>
        <stp/>
        <stp>StudyData</stp>
        <stp>SUBMINUTE((CUS10),5,Regular)</stp>
        <stp>FG</stp>
        <stp/>
        <stp>Close</stp>
        <stp>5</stp>
        <stp>-38</stp>
        <stp/>
        <stp/>
        <stp/>
        <stp/>
        <stp>D</stp>
        <tr r="CE44" s="1"/>
      </tp>
      <tp>
        <v>99210</v>
        <stp/>
        <stp>StudyData</stp>
        <stp>SUBMINUTE((CUS10),5,Regular)</stp>
        <stp>FG</stp>
        <stp/>
        <stp>Close</stp>
        <stp>5</stp>
        <stp>-18</stp>
        <stp/>
        <stp/>
        <stp/>
        <stp/>
        <stp>D</stp>
        <tr r="CE24" s="1"/>
      </tp>
      <tp>
        <v>99204</v>
        <stp/>
        <stp>StudyData</stp>
        <stp>SUBMINUTE((CUS10),5,Regular)</stp>
        <stp>FG</stp>
        <stp/>
        <stp>Close</stp>
        <stp>5</stp>
        <stp>-48</stp>
        <stp/>
        <stp/>
        <stp/>
        <stp/>
        <stp>D</stp>
        <tr r="CE54" s="1"/>
      </tp>
      <tp>
        <v>99214</v>
        <stp/>
        <stp>StudyData</stp>
        <stp>SUBMINUTE((CUS10),5,Regular)</stp>
        <stp>FG</stp>
        <stp/>
        <stp>Close</stp>
        <stp>5</stp>
        <stp>-58</stp>
        <stp/>
        <stp/>
        <stp/>
        <stp/>
        <stp>D</stp>
        <tr r="CE64" s="1"/>
      </tp>
      <tp>
        <v>99.671875</v>
        <stp/>
        <stp>StudyData</stp>
        <stp>SUBMINUTE((CUS10),5,Regular)</stp>
        <stp>FG</stp>
        <stp/>
        <stp>Close</stp>
        <stp>5</stp>
        <stp>-28</stp>
        <stp/>
        <stp/>
        <stp/>
        <stp/>
        <stp>T</stp>
        <tr r="CE34" s="1"/>
      </tp>
      <tp>
        <v>99.65625</v>
        <stp/>
        <stp>StudyData</stp>
        <stp>SUBMINUTE((CUS10),5,Regular)</stp>
        <stp>FG</stp>
        <stp/>
        <stp>Close</stp>
        <stp>5</stp>
        <stp>-38</stp>
        <stp/>
        <stp/>
        <stp/>
        <stp/>
        <stp>T</stp>
        <tr r="CE44" s="1"/>
      </tp>
      <tp>
        <v>99.65625</v>
        <stp/>
        <stp>StudyData</stp>
        <stp>SUBMINUTE((CUS10),5,Regular)</stp>
        <stp>FG</stp>
        <stp/>
        <stp>Close</stp>
        <stp>5</stp>
        <stp>-18</stp>
        <stp/>
        <stp/>
        <stp/>
        <stp/>
        <stp>T</stp>
        <tr r="CE24" s="1"/>
      </tp>
      <tp>
        <v>99.640625</v>
        <stp/>
        <stp>StudyData</stp>
        <stp>SUBMINUTE((CUS10),5,Regular)</stp>
        <stp>FG</stp>
        <stp/>
        <stp>Close</stp>
        <stp>5</stp>
        <stp>-48</stp>
        <stp/>
        <stp/>
        <stp/>
        <stp/>
        <stp>T</stp>
        <tr r="CE54" s="1"/>
      </tp>
      <tp>
        <v>99.671875</v>
        <stp/>
        <stp>StudyData</stp>
        <stp>SUBMINUTE((CUS10),5,Regular)</stp>
        <stp>FG</stp>
        <stp/>
        <stp>Close</stp>
        <stp>5</stp>
        <stp>-58</stp>
        <stp/>
        <stp/>
        <stp/>
        <stp/>
        <stp>T</stp>
        <tr r="CE64" s="1"/>
      </tp>
      <tp>
        <v>54</v>
        <stp/>
        <stp>StudyData</stp>
        <stp>BAVolCr.AskVol^(CUS10)</stp>
        <stp>Bar</stp>
        <stp/>
        <stp>Open</stp>
        <stp>1</stp>
        <stp>-6</stp>
        <stp/>
        <stp/>
        <stp/>
        <stp/>
        <stp>D</stp>
        <tr r="AS12" s="1"/>
      </tp>
      <tp>
        <v>297</v>
        <stp/>
        <stp>StudyData</stp>
        <stp>BAVolCr.AskVol^(CUS10)</stp>
        <stp>Bar</stp>
        <stp/>
        <stp>Open</stp>
        <stp>5</stp>
        <stp>-6</stp>
        <stp/>
        <stp/>
        <stp/>
        <stp/>
        <stp>D</stp>
        <tr r="BT12" s="1"/>
      </tp>
      <tp>
        <v>42342.3125</v>
        <stp/>
        <stp>StudyData</stp>
        <stp>CUS10</stp>
        <stp>Bar</stp>
        <stp/>
        <stp>Time</stp>
        <stp>5</stp>
        <stp>-38</stp>
        <stp/>
        <stp/>
        <stp/>
        <stp/>
        <stp>D</stp>
        <tr r="BL44" s="1"/>
      </tp>
      <tp>
        <v>42342.347222222219</v>
        <stp/>
        <stp>StudyData</stp>
        <stp>CUS10</stp>
        <stp>Bar</stp>
        <stp/>
        <stp>Time</stp>
        <stp>5</stp>
        <stp>-28</stp>
        <stp/>
        <stp/>
        <stp/>
        <stp/>
        <stp>D</stp>
        <tr r="BL34" s="1"/>
      </tp>
      <tp>
        <v>42342.381944444445</v>
        <stp/>
        <stp>StudyData</stp>
        <stp>CUS10</stp>
        <stp>Bar</stp>
        <stp/>
        <stp>Time</stp>
        <stp>5</stp>
        <stp>-18</stp>
        <stp/>
        <stp/>
        <stp/>
        <stp/>
        <stp>D</stp>
        <tr r="BL24" s="1"/>
      </tp>
      <tp>
        <v>42342.243055555555</v>
        <stp/>
        <stp>StudyData</stp>
        <stp>CUS10</stp>
        <stp>Bar</stp>
        <stp/>
        <stp>Time</stp>
        <stp>5</stp>
        <stp>-58</stp>
        <stp/>
        <stp/>
        <stp/>
        <stp/>
        <stp>D</stp>
        <tr r="BL64" s="1"/>
      </tp>
      <tp>
        <v>42342.277777777781</v>
        <stp/>
        <stp>StudyData</stp>
        <stp>CUS10</stp>
        <stp>Bar</stp>
        <stp/>
        <stp>Time</stp>
        <stp>5</stp>
        <stp>-48</stp>
        <stp/>
        <stp/>
        <stp/>
        <stp/>
        <stp>D</stp>
        <tr r="BL54" s="1"/>
      </tp>
      <tp>
        <v>99214</v>
        <stp/>
        <stp>StudyData</stp>
        <stp>SUBMINUTE((CUS10),5,Regular)</stp>
        <stp>FG</stp>
        <stp/>
        <stp>Close</stp>
        <stp>5</stp>
        <stp>-27</stp>
        <stp/>
        <stp/>
        <stp/>
        <stp/>
        <stp>D</stp>
        <tr r="CE33" s="1"/>
      </tp>
      <tp>
        <v>99210</v>
        <stp/>
        <stp>StudyData</stp>
        <stp>SUBMINUTE((CUS10),5,Regular)</stp>
        <stp>FG</stp>
        <stp/>
        <stp>Close</stp>
        <stp>5</stp>
        <stp>-37</stp>
        <stp/>
        <stp/>
        <stp/>
        <stp/>
        <stp>D</stp>
        <tr r="CE43" s="1"/>
      </tp>
      <tp>
        <v>99204</v>
        <stp/>
        <stp>StudyData</stp>
        <stp>SUBMINUTE((CUS10),5,Regular)</stp>
        <stp>FG</stp>
        <stp/>
        <stp>Close</stp>
        <stp>5</stp>
        <stp>-17</stp>
        <stp/>
        <stp/>
        <stp/>
        <stp/>
        <stp>D</stp>
        <tr r="CE23" s="1"/>
      </tp>
      <tp>
        <v>99210</v>
        <stp/>
        <stp>StudyData</stp>
        <stp>SUBMINUTE((CUS10),5,Regular)</stp>
        <stp>FG</stp>
        <stp/>
        <stp>Close</stp>
        <stp>5</stp>
        <stp>-47</stp>
        <stp/>
        <stp/>
        <stp/>
        <stp/>
        <stp>D</stp>
        <tr r="CE53" s="1"/>
      </tp>
      <tp>
        <v>99210</v>
        <stp/>
        <stp>StudyData</stp>
        <stp>SUBMINUTE((CUS10),5,Regular)</stp>
        <stp>FG</stp>
        <stp/>
        <stp>Close</stp>
        <stp>5</stp>
        <stp>-57</stp>
        <stp/>
        <stp/>
        <stp/>
        <stp/>
        <stp>D</stp>
        <tr r="CE63" s="1"/>
      </tp>
      <tp>
        <v>99.671875</v>
        <stp/>
        <stp>StudyData</stp>
        <stp>SUBMINUTE((CUS10),5,Regular)</stp>
        <stp>FG</stp>
        <stp/>
        <stp>Close</stp>
        <stp>5</stp>
        <stp>-27</stp>
        <stp/>
        <stp/>
        <stp/>
        <stp/>
        <stp>T</stp>
        <tr r="CE33" s="1"/>
      </tp>
      <tp>
        <v>99.65625</v>
        <stp/>
        <stp>StudyData</stp>
        <stp>SUBMINUTE((CUS10),5,Regular)</stp>
        <stp>FG</stp>
        <stp/>
        <stp>Close</stp>
        <stp>5</stp>
        <stp>-37</stp>
        <stp/>
        <stp/>
        <stp/>
        <stp/>
        <stp>T</stp>
        <tr r="CE43" s="1"/>
      </tp>
      <tp>
        <v>99.640625</v>
        <stp/>
        <stp>StudyData</stp>
        <stp>SUBMINUTE((CUS10),5,Regular)</stp>
        <stp>FG</stp>
        <stp/>
        <stp>Close</stp>
        <stp>5</stp>
        <stp>-17</stp>
        <stp/>
        <stp/>
        <stp/>
        <stp/>
        <stp>T</stp>
        <tr r="CE23" s="1"/>
      </tp>
      <tp>
        <v>99.65625</v>
        <stp/>
        <stp>StudyData</stp>
        <stp>SUBMINUTE((CUS10),5,Regular)</stp>
        <stp>FG</stp>
        <stp/>
        <stp>Close</stp>
        <stp>5</stp>
        <stp>-47</stp>
        <stp/>
        <stp/>
        <stp/>
        <stp/>
        <stp>T</stp>
        <tr r="CE53" s="1"/>
      </tp>
      <tp>
        <v>99.65625</v>
        <stp/>
        <stp>StudyData</stp>
        <stp>SUBMINUTE((CUS10),5,Regular)</stp>
        <stp>FG</stp>
        <stp/>
        <stp>Close</stp>
        <stp>5</stp>
        <stp>-57</stp>
        <stp/>
        <stp/>
        <stp/>
        <stp/>
        <stp>T</stp>
        <tr r="CE63" s="1"/>
      </tp>
      <tp>
        <v>81</v>
        <stp/>
        <stp>StudyData</stp>
        <stp>BAVolCr.AskVol^(CUS10)</stp>
        <stp>Bar</stp>
        <stp/>
        <stp>Open</stp>
        <stp>1</stp>
        <stp>-9</stp>
        <stp/>
        <stp/>
        <stp/>
        <stp/>
        <stp>D</stp>
        <tr r="AS15" s="1"/>
      </tp>
      <tp>
        <v>237</v>
        <stp/>
        <stp>StudyData</stp>
        <stp>BAVolCr.AskVol^(CUS10)</stp>
        <stp>Bar</stp>
        <stp/>
        <stp>Open</stp>
        <stp>5</stp>
        <stp>-9</stp>
        <stp/>
        <stp/>
        <stp/>
        <stp/>
        <stp>D</stp>
        <tr r="BT15" s="1"/>
      </tp>
      <tp>
        <v>42342.309027777781</v>
        <stp/>
        <stp>StudyData</stp>
        <stp>CUS10</stp>
        <stp>Bar</stp>
        <stp/>
        <stp>Time</stp>
        <stp>5</stp>
        <stp>-39</stp>
        <stp/>
        <stp/>
        <stp/>
        <stp/>
        <stp>D</stp>
        <tr r="BL45" s="1"/>
      </tp>
      <tp>
        <v>42342.34375</v>
        <stp/>
        <stp>StudyData</stp>
        <stp>CUS10</stp>
        <stp>Bar</stp>
        <stp/>
        <stp>Time</stp>
        <stp>5</stp>
        <stp>-29</stp>
        <stp/>
        <stp/>
        <stp/>
        <stp/>
        <stp>D</stp>
        <tr r="BL35" s="1"/>
      </tp>
      <tp>
        <v>42342.378472222219</v>
        <stp/>
        <stp>StudyData</stp>
        <stp>CUS10</stp>
        <stp>Bar</stp>
        <stp/>
        <stp>Time</stp>
        <stp>5</stp>
        <stp>-19</stp>
        <stp/>
        <stp/>
        <stp/>
        <stp/>
        <stp>D</stp>
        <tr r="BL25" s="1"/>
      </tp>
      <tp>
        <v>42342.239583333336</v>
        <stp/>
        <stp>StudyData</stp>
        <stp>CUS10</stp>
        <stp>Bar</stp>
        <stp/>
        <stp>Time</stp>
        <stp>5</stp>
        <stp>-59</stp>
        <stp/>
        <stp/>
        <stp/>
        <stp/>
        <stp>D</stp>
        <tr r="BL65" s="1"/>
      </tp>
      <tp>
        <v>42342.274305555555</v>
        <stp/>
        <stp>StudyData</stp>
        <stp>CUS10</stp>
        <stp>Bar</stp>
        <stp/>
        <stp>Time</stp>
        <stp>5</stp>
        <stp>-49</stp>
        <stp/>
        <stp/>
        <stp/>
        <stp/>
        <stp>D</stp>
        <tr r="BL55" s="1"/>
      </tp>
      <tp>
        <v>99204</v>
        <stp/>
        <stp>StudyData</stp>
        <stp>SUBMINUTE((CUS10),5,Regular)</stp>
        <stp>FG</stp>
        <stp/>
        <stp>Close</stp>
        <stp>5</stp>
        <stp>-26</stp>
        <stp/>
        <stp/>
        <stp/>
        <stp/>
        <stp>D</stp>
        <tr r="CE32" s="1"/>
      </tp>
      <tp>
        <v>99214</v>
        <stp/>
        <stp>StudyData</stp>
        <stp>SUBMINUTE((CUS10),5,Regular)</stp>
        <stp>FG</stp>
        <stp/>
        <stp>Close</stp>
        <stp>5</stp>
        <stp>-36</stp>
        <stp/>
        <stp/>
        <stp/>
        <stp/>
        <stp>D</stp>
        <tr r="CE42" s="1"/>
      </tp>
      <tp>
        <v>99210</v>
        <stp/>
        <stp>StudyData</stp>
        <stp>SUBMINUTE((CUS10),5,Regular)</stp>
        <stp>FG</stp>
        <stp/>
        <stp>Close</stp>
        <stp>5</stp>
        <stp>-16</stp>
        <stp/>
        <stp/>
        <stp/>
        <stp/>
        <stp>D</stp>
        <tr r="CE22" s="1"/>
      </tp>
      <tp>
        <v>99204</v>
        <stp/>
        <stp>StudyData</stp>
        <stp>SUBMINUTE((CUS10),5,Regular)</stp>
        <stp>FG</stp>
        <stp/>
        <stp>Close</stp>
        <stp>5</stp>
        <stp>-46</stp>
        <stp/>
        <stp/>
        <stp/>
        <stp/>
        <stp>D</stp>
        <tr r="CE52" s="1"/>
      </tp>
      <tp>
        <v>99210</v>
        <stp/>
        <stp>StudyData</stp>
        <stp>SUBMINUTE((CUS10),5,Regular)</stp>
        <stp>FG</stp>
        <stp/>
        <stp>Close</stp>
        <stp>5</stp>
        <stp>-56</stp>
        <stp/>
        <stp/>
        <stp/>
        <stp/>
        <stp>D</stp>
        <tr r="CE62" s="1"/>
      </tp>
      <tp>
        <v>99.640625</v>
        <stp/>
        <stp>StudyData</stp>
        <stp>SUBMINUTE((CUS10),5,Regular)</stp>
        <stp>FG</stp>
        <stp/>
        <stp>Close</stp>
        <stp>5</stp>
        <stp>-26</stp>
        <stp/>
        <stp/>
        <stp/>
        <stp/>
        <stp>T</stp>
        <tr r="CE32" s="1"/>
      </tp>
      <tp>
        <v>99.671875</v>
        <stp/>
        <stp>StudyData</stp>
        <stp>SUBMINUTE((CUS10),5,Regular)</stp>
        <stp>FG</stp>
        <stp/>
        <stp>Close</stp>
        <stp>5</stp>
        <stp>-36</stp>
        <stp/>
        <stp/>
        <stp/>
        <stp/>
        <stp>T</stp>
        <tr r="CE42" s="1"/>
      </tp>
      <tp>
        <v>99.65625</v>
        <stp/>
        <stp>StudyData</stp>
        <stp>SUBMINUTE((CUS10),5,Regular)</stp>
        <stp>FG</stp>
        <stp/>
        <stp>Close</stp>
        <stp>5</stp>
        <stp>-16</stp>
        <stp/>
        <stp/>
        <stp/>
        <stp/>
        <stp>T</stp>
        <tr r="CE22" s="1"/>
      </tp>
      <tp>
        <v>99.640625</v>
        <stp/>
        <stp>StudyData</stp>
        <stp>SUBMINUTE((CUS10),5,Regular)</stp>
        <stp>FG</stp>
        <stp/>
        <stp>Close</stp>
        <stp>5</stp>
        <stp>-46</stp>
        <stp/>
        <stp/>
        <stp/>
        <stp/>
        <stp>T</stp>
        <tr r="CE52" s="1"/>
      </tp>
      <tp>
        <v>99.65625</v>
        <stp/>
        <stp>StudyData</stp>
        <stp>SUBMINUTE((CUS10),5,Regular)</stp>
        <stp>FG</stp>
        <stp/>
        <stp>Close</stp>
        <stp>5</stp>
        <stp>-56</stp>
        <stp/>
        <stp/>
        <stp/>
        <stp/>
        <stp>T</stp>
        <tr r="CE62" s="1"/>
      </tp>
      <tp>
        <v>76</v>
        <stp/>
        <stp>StudyData</stp>
        <stp>BAVolCr.AskVol^(CUS10)</stp>
        <stp>Bar</stp>
        <stp/>
        <stp>Open</stp>
        <stp>1</stp>
        <stp>-8</stp>
        <stp/>
        <stp/>
        <stp/>
        <stp/>
        <stp>D</stp>
        <tr r="AS14" s="1"/>
      </tp>
      <tp>
        <v>261</v>
        <stp/>
        <stp>StudyData</stp>
        <stp>BAVolCr.AskVol^(CUS10)</stp>
        <stp>Bar</stp>
        <stp/>
        <stp>Open</stp>
        <stp>5</stp>
        <stp>-8</stp>
        <stp/>
        <stp/>
        <stp/>
        <stp/>
        <stp>D</stp>
        <tr r="BT14" s="1"/>
      </tp>
      <tp>
        <v>23</v>
        <stp/>
        <stp>DOMData</stp>
        <stp>CUS10</stp>
        <stp>Volume</stp>
        <stp>-4</stp>
        <stp>D</stp>
        <tr r="J6" s="1"/>
      </tp>
      <tp>
        <v>88</v>
        <stp/>
        <stp>StudyData</stp>
        <stp>BAVolCr.BidVol^(CUS10)</stp>
        <stp>Bar</stp>
        <stp/>
        <stp>Open</stp>
        <stp>1</stp>
        <stp>-8</stp>
        <stp/>
        <stp/>
        <stp/>
        <stp/>
        <stp>D</stp>
        <tr r="AR14" s="1"/>
      </tp>
      <tp>
        <v>436</v>
        <stp/>
        <stp>StudyData</stp>
        <stp>BAVolCr.BidVol^(CUS10)</stp>
        <stp>Bar</stp>
        <stp/>
        <stp>Open</stp>
        <stp>5</stp>
        <stp>-8</stp>
        <stp/>
        <stp/>
        <stp/>
        <stp/>
        <stp>D</stp>
        <tr r="BS14" s="1"/>
      </tp>
      <tp>
        <v>99210</v>
        <stp/>
        <stp>StudyData</stp>
        <stp>SUBMINUTE((CUS10),5,Regular)</stp>
        <stp>FG</stp>
        <stp/>
        <stp>Open</stp>
        <stp>5</stp>
        <stp>-18</stp>
        <stp/>
        <stp/>
        <stp/>
        <stp/>
        <stp>D</stp>
        <tr r="AA24" s="1"/>
        <tr r="CB24" s="1"/>
      </tp>
      <tp>
        <v>99210</v>
        <stp/>
        <stp>StudyData</stp>
        <stp>SUBMINUTE((CUS10),5,Regular)</stp>
        <stp>FG</stp>
        <stp/>
        <stp>Open</stp>
        <stp>5</stp>
        <stp>-28</stp>
        <stp/>
        <stp/>
        <stp/>
        <stp/>
        <stp>D</stp>
        <tr r="AA34" s="1"/>
        <tr r="CB34" s="1"/>
      </tp>
      <tp>
        <v>99210</v>
        <stp/>
        <stp>StudyData</stp>
        <stp>SUBMINUTE((CUS10),5,Regular)</stp>
        <stp>FG</stp>
        <stp/>
        <stp>Open</stp>
        <stp>5</stp>
        <stp>-38</stp>
        <stp/>
        <stp/>
        <stp/>
        <stp/>
        <stp>D</stp>
        <tr r="AA44" s="1"/>
        <tr r="CB44" s="1"/>
      </tp>
      <tp>
        <v>99210</v>
        <stp/>
        <stp>StudyData</stp>
        <stp>SUBMINUTE((CUS10),5,Regular)</stp>
        <stp>FG</stp>
        <stp/>
        <stp>Open</stp>
        <stp>5</stp>
        <stp>-48</stp>
        <stp/>
        <stp/>
        <stp/>
        <stp/>
        <stp>D</stp>
        <tr r="AA54" s="1"/>
        <tr r="CB54" s="1"/>
      </tp>
      <tp>
        <v>99214</v>
        <stp/>
        <stp>StudyData</stp>
        <stp>SUBMINUTE((CUS10),5,Regular)</stp>
        <stp>FG</stp>
        <stp/>
        <stp>Open</stp>
        <stp>5</stp>
        <stp>-58</stp>
        <stp/>
        <stp/>
        <stp/>
        <stp/>
        <stp>D</stp>
        <tr r="AA64" s="1"/>
        <tr r="CB64" s="1"/>
      </tp>
      <tp>
        <v>99.65625</v>
        <stp/>
        <stp>StudyData</stp>
        <stp>SUBMINUTE((CUS10),5,Regular)</stp>
        <stp>FG</stp>
        <stp/>
        <stp>Open</stp>
        <stp>5</stp>
        <stp>-18</stp>
        <stp/>
        <stp/>
        <stp/>
        <stp/>
        <stp>T</stp>
        <tr r="AA24" s="1"/>
        <tr r="CB24" s="1"/>
      </tp>
      <tp>
        <v>99.65625</v>
        <stp/>
        <stp>StudyData</stp>
        <stp>SUBMINUTE((CUS10),5,Regular)</stp>
        <stp>FG</stp>
        <stp/>
        <stp>Open</stp>
        <stp>5</stp>
        <stp>-28</stp>
        <stp/>
        <stp/>
        <stp/>
        <stp/>
        <stp>T</stp>
        <tr r="AA34" s="1"/>
        <tr r="CB34" s="1"/>
      </tp>
      <tp>
        <v>99.65625</v>
        <stp/>
        <stp>StudyData</stp>
        <stp>SUBMINUTE((CUS10),5,Regular)</stp>
        <stp>FG</stp>
        <stp/>
        <stp>Open</stp>
        <stp>5</stp>
        <stp>-38</stp>
        <stp/>
        <stp/>
        <stp/>
        <stp/>
        <stp>T</stp>
        <tr r="AA44" s="1"/>
        <tr r="CB44" s="1"/>
      </tp>
      <tp>
        <v>99.65625</v>
        <stp/>
        <stp>StudyData</stp>
        <stp>SUBMINUTE((CUS10),5,Regular)</stp>
        <stp>FG</stp>
        <stp/>
        <stp>Open</stp>
        <stp>5</stp>
        <stp>-48</stp>
        <stp/>
        <stp/>
        <stp/>
        <stp/>
        <stp>T</stp>
        <tr r="AA54" s="1"/>
        <tr r="CB54" s="1"/>
      </tp>
      <tp>
        <v>99.671875</v>
        <stp/>
        <stp>StudyData</stp>
        <stp>SUBMINUTE((CUS10),5,Regular)</stp>
        <stp>FG</stp>
        <stp/>
        <stp>Open</stp>
        <stp>5</stp>
        <stp>-58</stp>
        <stp/>
        <stp/>
        <stp/>
        <stp/>
        <stp>T</stp>
        <tr r="AA64" s="1"/>
        <tr r="CB64" s="1"/>
      </tp>
      <tp>
        <v>99210</v>
        <stp/>
        <stp>StudyData</stp>
        <stp>SUBMINUTE((CUS10),5,Regular)</stp>
        <stp>FG</stp>
        <stp/>
        <stp>Close</stp>
        <stp>5</stp>
        <stp>-25</stp>
        <stp/>
        <stp/>
        <stp/>
        <stp/>
        <stp>D</stp>
        <tr r="CE31" s="1"/>
      </tp>
      <tp>
        <v>99210</v>
        <stp/>
        <stp>StudyData</stp>
        <stp>SUBMINUTE((CUS10),5,Regular)</stp>
        <stp>FG</stp>
        <stp/>
        <stp>Close</stp>
        <stp>5</stp>
        <stp>-35</stp>
        <stp/>
        <stp/>
        <stp/>
        <stp/>
        <stp>D</stp>
        <tr r="CE41" s="1"/>
      </tp>
      <tp>
        <v>99204</v>
        <stp/>
        <stp>StudyData</stp>
        <stp>SUBMINUTE((CUS10),5,Regular)</stp>
        <stp>FG</stp>
        <stp/>
        <stp>Close</stp>
        <stp>5</stp>
        <stp>-15</stp>
        <stp/>
        <stp/>
        <stp/>
        <stp/>
        <stp>D</stp>
        <tr r="CE21" s="1"/>
      </tp>
      <tp>
        <v>99204</v>
        <stp/>
        <stp>StudyData</stp>
        <stp>SUBMINUTE((CUS10),5,Regular)</stp>
        <stp>FG</stp>
        <stp/>
        <stp>Close</stp>
        <stp>5</stp>
        <stp>-45</stp>
        <stp/>
        <stp/>
        <stp/>
        <stp/>
        <stp>D</stp>
        <tr r="CE51" s="1"/>
      </tp>
      <tp>
        <v>99210</v>
        <stp/>
        <stp>StudyData</stp>
        <stp>SUBMINUTE((CUS10),5,Regular)</stp>
        <stp>FG</stp>
        <stp/>
        <stp>Close</stp>
        <stp>5</stp>
        <stp>-55</stp>
        <stp/>
        <stp/>
        <stp/>
        <stp/>
        <stp>D</stp>
        <tr r="CE61" s="1"/>
      </tp>
      <tp>
        <v>99.65625</v>
        <stp/>
        <stp>StudyData</stp>
        <stp>SUBMINUTE((CUS10),5,Regular)</stp>
        <stp>FG</stp>
        <stp/>
        <stp>Close</stp>
        <stp>5</stp>
        <stp>-25</stp>
        <stp/>
        <stp/>
        <stp/>
        <stp/>
        <stp>T</stp>
        <tr r="CE31" s="1"/>
      </tp>
      <tp>
        <v>99.65625</v>
        <stp/>
        <stp>StudyData</stp>
        <stp>SUBMINUTE((CUS10),5,Regular)</stp>
        <stp>FG</stp>
        <stp/>
        <stp>Close</stp>
        <stp>5</stp>
        <stp>-35</stp>
        <stp/>
        <stp/>
        <stp/>
        <stp/>
        <stp>T</stp>
        <tr r="CE41" s="1"/>
      </tp>
      <tp>
        <v>99.640625</v>
        <stp/>
        <stp>StudyData</stp>
        <stp>SUBMINUTE((CUS10),5,Regular)</stp>
        <stp>FG</stp>
        <stp/>
        <stp>Close</stp>
        <stp>5</stp>
        <stp>-15</stp>
        <stp/>
        <stp/>
        <stp/>
        <stp/>
        <stp>T</stp>
        <tr r="CE21" s="1"/>
      </tp>
      <tp>
        <v>99.640625</v>
        <stp/>
        <stp>StudyData</stp>
        <stp>SUBMINUTE((CUS10),5,Regular)</stp>
        <stp>FG</stp>
        <stp/>
        <stp>Close</stp>
        <stp>5</stp>
        <stp>-45</stp>
        <stp/>
        <stp/>
        <stp/>
        <stp/>
        <stp>T</stp>
        <tr r="CE51" s="1"/>
      </tp>
      <tp>
        <v>99.65625</v>
        <stp/>
        <stp>StudyData</stp>
        <stp>SUBMINUTE((CUS10),5,Regular)</stp>
        <stp>FG</stp>
        <stp/>
        <stp>Close</stp>
        <stp>5</stp>
        <stp>-55</stp>
        <stp/>
        <stp/>
        <stp/>
        <stp/>
        <stp>T</stp>
        <tr r="CE61" s="1"/>
      </tp>
      <tp>
        <v>80</v>
        <stp/>
        <stp>StudyData</stp>
        <stp>BAVolCr.BidVol^(CUS10)</stp>
        <stp>Bar</stp>
        <stp/>
        <stp>Open</stp>
        <stp>1</stp>
        <stp>-9</stp>
        <stp/>
        <stp/>
        <stp/>
        <stp/>
        <stp>D</stp>
        <tr r="AR15" s="1"/>
      </tp>
      <tp>
        <v>381</v>
        <stp/>
        <stp>StudyData</stp>
        <stp>BAVolCr.BidVol^(CUS10)</stp>
        <stp>Bar</stp>
        <stp/>
        <stp>Open</stp>
        <stp>5</stp>
        <stp>-9</stp>
        <stp/>
        <stp/>
        <stp/>
        <stp/>
        <stp>D</stp>
        <tr r="BS15" s="1"/>
      </tp>
      <tp>
        <v>99210</v>
        <stp/>
        <stp>StudyData</stp>
        <stp>SUBMINUTE((CUS10),5,Regular)</stp>
        <stp>FG</stp>
        <stp/>
        <stp>Open</stp>
        <stp>5</stp>
        <stp>-19</stp>
        <stp/>
        <stp/>
        <stp/>
        <stp/>
        <stp>D</stp>
        <tr r="AA25" s="1"/>
        <tr r="CB25" s="1"/>
      </tp>
      <tp>
        <v>99214</v>
        <stp/>
        <stp>StudyData</stp>
        <stp>SUBMINUTE((CUS10),5,Regular)</stp>
        <stp>FG</stp>
        <stp/>
        <stp>Open</stp>
        <stp>5</stp>
        <stp>-29</stp>
        <stp/>
        <stp/>
        <stp/>
        <stp/>
        <stp>D</stp>
        <tr r="AA35" s="1"/>
        <tr r="CB35" s="1"/>
      </tp>
      <tp>
        <v>99204</v>
        <stp/>
        <stp>StudyData</stp>
        <stp>SUBMINUTE((CUS10),5,Regular)</stp>
        <stp>FG</stp>
        <stp/>
        <stp>Open</stp>
        <stp>5</stp>
        <stp>-39</stp>
        <stp/>
        <stp/>
        <stp/>
        <stp/>
        <stp>D</stp>
        <tr r="AA45" s="1"/>
        <tr r="CB45" s="1"/>
      </tp>
      <tp>
        <v>99210</v>
        <stp/>
        <stp>StudyData</stp>
        <stp>SUBMINUTE((CUS10),5,Regular)</stp>
        <stp>FG</stp>
        <stp/>
        <stp>Open</stp>
        <stp>5</stp>
        <stp>-49</stp>
        <stp/>
        <stp/>
        <stp/>
        <stp/>
        <stp>D</stp>
        <tr r="AA55" s="1"/>
        <tr r="CB55" s="1"/>
      </tp>
      <tp>
        <v>99214</v>
        <stp/>
        <stp>StudyData</stp>
        <stp>SUBMINUTE((CUS10),5,Regular)</stp>
        <stp>FG</stp>
        <stp/>
        <stp>Open</stp>
        <stp>5</stp>
        <stp>-59</stp>
        <stp/>
        <stp/>
        <stp/>
        <stp/>
        <stp>D</stp>
        <tr r="AA65" s="1"/>
        <tr r="CB65" s="1"/>
      </tp>
      <tp>
        <v>99.65625</v>
        <stp/>
        <stp>StudyData</stp>
        <stp>SUBMINUTE((CUS10),5,Regular)</stp>
        <stp>FG</stp>
        <stp/>
        <stp>Open</stp>
        <stp>5</stp>
        <stp>-19</stp>
        <stp/>
        <stp/>
        <stp/>
        <stp/>
        <stp>T</stp>
        <tr r="AA25" s="1"/>
        <tr r="CB25" s="1"/>
      </tp>
      <tp>
        <v>99.671875</v>
        <stp/>
        <stp>StudyData</stp>
        <stp>SUBMINUTE((CUS10),5,Regular)</stp>
        <stp>FG</stp>
        <stp/>
        <stp>Open</stp>
        <stp>5</stp>
        <stp>-29</stp>
        <stp/>
        <stp/>
        <stp/>
        <stp/>
        <stp>T</stp>
        <tr r="AA35" s="1"/>
        <tr r="CB35" s="1"/>
      </tp>
      <tp>
        <v>99.640625</v>
        <stp/>
        <stp>StudyData</stp>
        <stp>SUBMINUTE((CUS10),5,Regular)</stp>
        <stp>FG</stp>
        <stp/>
        <stp>Open</stp>
        <stp>5</stp>
        <stp>-39</stp>
        <stp/>
        <stp/>
        <stp/>
        <stp/>
        <stp>T</stp>
        <tr r="AA45" s="1"/>
        <tr r="CB45" s="1"/>
      </tp>
      <tp>
        <v>99.65625</v>
        <stp/>
        <stp>StudyData</stp>
        <stp>SUBMINUTE((CUS10),5,Regular)</stp>
        <stp>FG</stp>
        <stp/>
        <stp>Open</stp>
        <stp>5</stp>
        <stp>-49</stp>
        <stp/>
        <stp/>
        <stp/>
        <stp/>
        <stp>T</stp>
        <tr r="AA55" s="1"/>
        <tr r="CB55" s="1"/>
      </tp>
      <tp>
        <v>99.671875</v>
        <stp/>
        <stp>StudyData</stp>
        <stp>SUBMINUTE((CUS10),5,Regular)</stp>
        <stp>FG</stp>
        <stp/>
        <stp>Open</stp>
        <stp>5</stp>
        <stp>-59</stp>
        <stp/>
        <stp/>
        <stp/>
        <stp/>
        <stp>T</stp>
        <tr r="AA65" s="1"/>
        <tr r="CB65" s="1"/>
      </tp>
      <tp>
        <v>99210</v>
        <stp/>
        <stp>StudyData</stp>
        <stp>SUBMINUTE((CUS10),5,Regular)</stp>
        <stp>FG</stp>
        <stp/>
        <stp>Close</stp>
        <stp>5</stp>
        <stp>-24</stp>
        <stp/>
        <stp/>
        <stp/>
        <stp/>
        <stp>D</stp>
        <tr r="CE30" s="1"/>
      </tp>
      <tp>
        <v>99210</v>
        <stp/>
        <stp>StudyData</stp>
        <stp>SUBMINUTE((CUS10),5,Regular)</stp>
        <stp>FG</stp>
        <stp/>
        <stp>Close</stp>
        <stp>5</stp>
        <stp>-34</stp>
        <stp/>
        <stp/>
        <stp/>
        <stp/>
        <stp>D</stp>
        <tr r="CE40" s="1"/>
      </tp>
      <tp>
        <v>99214</v>
        <stp/>
        <stp>StudyData</stp>
        <stp>SUBMINUTE((CUS10),5,Regular)</stp>
        <stp>FG</stp>
        <stp/>
        <stp>Close</stp>
        <stp>5</stp>
        <stp>-14</stp>
        <stp/>
        <stp/>
        <stp/>
        <stp/>
        <stp>D</stp>
        <tr r="CE20" s="1"/>
      </tp>
      <tp>
        <v>99204</v>
        <stp/>
        <stp>StudyData</stp>
        <stp>SUBMINUTE((CUS10),5,Regular)</stp>
        <stp>FG</stp>
        <stp/>
        <stp>Close</stp>
        <stp>5</stp>
        <stp>-44</stp>
        <stp/>
        <stp/>
        <stp/>
        <stp/>
        <stp>D</stp>
        <tr r="CE50" s="1"/>
      </tp>
      <tp>
        <v>99204</v>
        <stp/>
        <stp>StudyData</stp>
        <stp>SUBMINUTE((CUS10),5,Regular)</stp>
        <stp>FG</stp>
        <stp/>
        <stp>Close</stp>
        <stp>5</stp>
        <stp>-54</stp>
        <stp/>
        <stp/>
        <stp/>
        <stp/>
        <stp>D</stp>
        <tr r="CE60" s="1"/>
      </tp>
      <tp>
        <v>99.65625</v>
        <stp/>
        <stp>StudyData</stp>
        <stp>SUBMINUTE((CUS10),5,Regular)</stp>
        <stp>FG</stp>
        <stp/>
        <stp>Close</stp>
        <stp>5</stp>
        <stp>-24</stp>
        <stp/>
        <stp/>
        <stp/>
        <stp/>
        <stp>T</stp>
        <tr r="CE30" s="1"/>
      </tp>
      <tp>
        <v>99.65625</v>
        <stp/>
        <stp>StudyData</stp>
        <stp>SUBMINUTE((CUS10),5,Regular)</stp>
        <stp>FG</stp>
        <stp/>
        <stp>Close</stp>
        <stp>5</stp>
        <stp>-34</stp>
        <stp/>
        <stp/>
        <stp/>
        <stp/>
        <stp>T</stp>
        <tr r="CE40" s="1"/>
      </tp>
      <tp>
        <v>99.671875</v>
        <stp/>
        <stp>StudyData</stp>
        <stp>SUBMINUTE((CUS10),5,Regular)</stp>
        <stp>FG</stp>
        <stp/>
        <stp>Close</stp>
        <stp>5</stp>
        <stp>-14</stp>
        <stp/>
        <stp/>
        <stp/>
        <stp/>
        <stp>T</stp>
        <tr r="CE20" s="1"/>
      </tp>
      <tp>
        <v>99.640625</v>
        <stp/>
        <stp>StudyData</stp>
        <stp>SUBMINUTE((CUS10),5,Regular)</stp>
        <stp>FG</stp>
        <stp/>
        <stp>Close</stp>
        <stp>5</stp>
        <stp>-44</stp>
        <stp/>
        <stp/>
        <stp/>
        <stp/>
        <stp>T</stp>
        <tr r="CE50" s="1"/>
      </tp>
      <tp>
        <v>99.640625</v>
        <stp/>
        <stp>StudyData</stp>
        <stp>SUBMINUTE((CUS10),5,Regular)</stp>
        <stp>FG</stp>
        <stp/>
        <stp>Close</stp>
        <stp>5</stp>
        <stp>-54</stp>
        <stp/>
        <stp/>
        <stp/>
        <stp/>
        <stp>T</stp>
        <tr r="CE60" s="1"/>
      </tp>
      <tp>
        <v>42342.418749999997</v>
        <stp/>
        <stp>StudyData</stp>
        <stp>CUS10</stp>
        <stp>Bar</stp>
        <stp/>
        <stp>Time</stp>
        <stp>1</stp>
        <stp>-38</stp>
        <stp/>
        <stp/>
        <stp/>
        <stp/>
        <stp>D</stp>
        <tr r="AK44" s="1"/>
      </tp>
      <tp>
        <v>42342.425694444442</v>
        <stp/>
        <stp>StudyData</stp>
        <stp>CUS10</stp>
        <stp>Bar</stp>
        <stp/>
        <stp>Time</stp>
        <stp>1</stp>
        <stp>-28</stp>
        <stp/>
        <stp/>
        <stp/>
        <stp/>
        <stp>D</stp>
        <tr r="AK34" s="1"/>
      </tp>
      <tp>
        <v>42342.432638888888</v>
        <stp/>
        <stp>StudyData</stp>
        <stp>CUS10</stp>
        <stp>Bar</stp>
        <stp/>
        <stp>Time</stp>
        <stp>1</stp>
        <stp>-18</stp>
        <stp/>
        <stp/>
        <stp/>
        <stp/>
        <stp>D</stp>
        <tr r="AK24" s="1"/>
      </tp>
      <tp>
        <v>42342.404861111114</v>
        <stp/>
        <stp>StudyData</stp>
        <stp>CUS10</stp>
        <stp>Bar</stp>
        <stp/>
        <stp>Time</stp>
        <stp>1</stp>
        <stp>-58</stp>
        <stp/>
        <stp/>
        <stp/>
        <stp/>
        <stp>D</stp>
        <tr r="AK64" s="1"/>
      </tp>
      <tp>
        <v>42342.411805555559</v>
        <stp/>
        <stp>StudyData</stp>
        <stp>CUS10</stp>
        <stp>Bar</stp>
        <stp/>
        <stp>Time</stp>
        <stp>1</stp>
        <stp>-48</stp>
        <stp/>
        <stp/>
        <stp/>
        <stp/>
        <stp>D</stp>
        <tr r="AK54" s="1"/>
      </tp>
      <tp>
        <v>99210</v>
        <stp/>
        <stp>StudyData</stp>
        <stp>SUBMINUTE((CUS10),5,Regular)</stp>
        <stp>FG</stp>
        <stp/>
        <stp>Close</stp>
        <stp>5</stp>
        <stp>-23</stp>
        <stp/>
        <stp/>
        <stp/>
        <stp/>
        <stp>D</stp>
        <tr r="CE29" s="1"/>
      </tp>
      <tp>
        <v>99220</v>
        <stp/>
        <stp>StudyData</stp>
        <stp>SUBMINUTE((CUS10),5,Regular)</stp>
        <stp>FG</stp>
        <stp/>
        <stp>Close</stp>
        <stp>5</stp>
        <stp>-33</stp>
        <stp/>
        <stp/>
        <stp/>
        <stp/>
        <stp>D</stp>
        <tr r="CE39" s="1"/>
      </tp>
      <tp>
        <v>99210</v>
        <stp/>
        <stp>StudyData</stp>
        <stp>SUBMINUTE((CUS10),5,Regular)</stp>
        <stp>FG</stp>
        <stp/>
        <stp>Close</stp>
        <stp>5</stp>
        <stp>-13</stp>
        <stp/>
        <stp/>
        <stp/>
        <stp/>
        <stp>D</stp>
        <tr r="CE19" s="1"/>
      </tp>
      <tp>
        <v>99210</v>
        <stp/>
        <stp>StudyData</stp>
        <stp>SUBMINUTE((CUS10),5,Regular)</stp>
        <stp>FG</stp>
        <stp/>
        <stp>Close</stp>
        <stp>5</stp>
        <stp>-43</stp>
        <stp/>
        <stp/>
        <stp/>
        <stp/>
        <stp>D</stp>
        <tr r="CE49" s="1"/>
      </tp>
      <tp>
        <v>99204</v>
        <stp/>
        <stp>StudyData</stp>
        <stp>SUBMINUTE((CUS10),5,Regular)</stp>
        <stp>FG</stp>
        <stp/>
        <stp>Close</stp>
        <stp>5</stp>
        <stp>-53</stp>
        <stp/>
        <stp/>
        <stp/>
        <stp/>
        <stp>D</stp>
        <tr r="CE59" s="1"/>
      </tp>
      <tp>
        <v>99.65625</v>
        <stp/>
        <stp>StudyData</stp>
        <stp>SUBMINUTE((CUS10),5,Regular)</stp>
        <stp>FG</stp>
        <stp/>
        <stp>Close</stp>
        <stp>5</stp>
        <stp>-23</stp>
        <stp/>
        <stp/>
        <stp/>
        <stp/>
        <stp>T</stp>
        <tr r="CE29" s="1"/>
      </tp>
      <tp>
        <v>99.6875</v>
        <stp/>
        <stp>StudyData</stp>
        <stp>SUBMINUTE((CUS10),5,Regular)</stp>
        <stp>FG</stp>
        <stp/>
        <stp>Close</stp>
        <stp>5</stp>
        <stp>-33</stp>
        <stp/>
        <stp/>
        <stp/>
        <stp/>
        <stp>T</stp>
        <tr r="CE39" s="1"/>
      </tp>
      <tp>
        <v>99.65625</v>
        <stp/>
        <stp>StudyData</stp>
        <stp>SUBMINUTE((CUS10),5,Regular)</stp>
        <stp>FG</stp>
        <stp/>
        <stp>Close</stp>
        <stp>5</stp>
        <stp>-13</stp>
        <stp/>
        <stp/>
        <stp/>
        <stp/>
        <stp>T</stp>
        <tr r="CE19" s="1"/>
      </tp>
      <tp>
        <v>99.65625</v>
        <stp/>
        <stp>StudyData</stp>
        <stp>SUBMINUTE((CUS10),5,Regular)</stp>
        <stp>FG</stp>
        <stp/>
        <stp>Close</stp>
        <stp>5</stp>
        <stp>-43</stp>
        <stp/>
        <stp/>
        <stp/>
        <stp/>
        <stp>T</stp>
        <tr r="CE49" s="1"/>
      </tp>
      <tp>
        <v>99.640625</v>
        <stp/>
        <stp>StudyData</stp>
        <stp>SUBMINUTE((CUS10),5,Regular)</stp>
        <stp>FG</stp>
        <stp/>
        <stp>Close</stp>
        <stp>5</stp>
        <stp>-53</stp>
        <stp/>
        <stp/>
        <stp/>
        <stp/>
        <stp>T</stp>
        <tr r="CE59" s="1"/>
      </tp>
      <tp>
        <v>24</v>
        <stp/>
        <stp>DOMData</stp>
        <stp>CUS10</stp>
        <stp>Volume</stp>
        <stp>-1</stp>
        <stp>D</stp>
        <tr r="P6" s="1"/>
      </tp>
      <tp>
        <v>42342.418055555558</v>
        <stp/>
        <stp>StudyData</stp>
        <stp>CUS10</stp>
        <stp>Bar</stp>
        <stp/>
        <stp>Time</stp>
        <stp>1</stp>
        <stp>-39</stp>
        <stp/>
        <stp/>
        <stp/>
        <stp/>
        <stp>D</stp>
        <tr r="AK45" s="1"/>
      </tp>
      <tp>
        <v>42342.425000000003</v>
        <stp/>
        <stp>StudyData</stp>
        <stp>CUS10</stp>
        <stp>Bar</stp>
        <stp/>
        <stp>Time</stp>
        <stp>1</stp>
        <stp>-29</stp>
        <stp/>
        <stp/>
        <stp/>
        <stp/>
        <stp>D</stp>
        <tr r="AK35" s="1"/>
      </tp>
      <tp>
        <v>42342.431944444441</v>
        <stp/>
        <stp>StudyData</stp>
        <stp>CUS10</stp>
        <stp>Bar</stp>
        <stp/>
        <stp>Time</stp>
        <stp>1</stp>
        <stp>-19</stp>
        <stp/>
        <stp/>
        <stp/>
        <stp/>
        <stp>D</stp>
        <tr r="AK25" s="1"/>
      </tp>
      <tp>
        <v>42342.404166666667</v>
        <stp/>
        <stp>StudyData</stp>
        <stp>CUS10</stp>
        <stp>Bar</stp>
        <stp/>
        <stp>Time</stp>
        <stp>1</stp>
        <stp>-59</stp>
        <stp/>
        <stp/>
        <stp/>
        <stp/>
        <stp>D</stp>
        <tr r="AK65" s="1"/>
      </tp>
      <tp>
        <v>42342.411111111112</v>
        <stp/>
        <stp>StudyData</stp>
        <stp>CUS10</stp>
        <stp>Bar</stp>
        <stp/>
        <stp>Time</stp>
        <stp>1</stp>
        <stp>-49</stp>
        <stp/>
        <stp/>
        <stp/>
        <stp/>
        <stp>D</stp>
        <tr r="AK55" s="1"/>
      </tp>
      <tp>
        <v>99210</v>
        <stp/>
        <stp>StudyData</stp>
        <stp>SUBMINUTE((CUS10),5,Regular)</stp>
        <stp>FG</stp>
        <stp/>
        <stp>Close</stp>
        <stp>5</stp>
        <stp>-22</stp>
        <stp/>
        <stp/>
        <stp/>
        <stp/>
        <stp>D</stp>
        <tr r="CE28" s="1"/>
      </tp>
      <tp>
        <v>99220</v>
        <stp/>
        <stp>StudyData</stp>
        <stp>SUBMINUTE((CUS10),5,Regular)</stp>
        <stp>FG</stp>
        <stp/>
        <stp>Close</stp>
        <stp>5</stp>
        <stp>-32</stp>
        <stp/>
        <stp/>
        <stp/>
        <stp/>
        <stp>D</stp>
        <tr r="CE38" s="1"/>
      </tp>
      <tp>
        <v>99210</v>
        <stp/>
        <stp>StudyData</stp>
        <stp>SUBMINUTE((CUS10),5,Regular)</stp>
        <stp>FG</stp>
        <stp/>
        <stp>Close</stp>
        <stp>5</stp>
        <stp>-12</stp>
        <stp/>
        <stp/>
        <stp/>
        <stp/>
        <stp>D</stp>
        <tr r="CE18" s="1"/>
      </tp>
      <tp>
        <v>99204</v>
        <stp/>
        <stp>StudyData</stp>
        <stp>SUBMINUTE((CUS10),5,Regular)</stp>
        <stp>FG</stp>
        <stp/>
        <stp>Close</stp>
        <stp>5</stp>
        <stp>-42</stp>
        <stp/>
        <stp/>
        <stp/>
        <stp/>
        <stp>D</stp>
        <tr r="CE48" s="1"/>
      </tp>
      <tp>
        <v>99210</v>
        <stp/>
        <stp>StudyData</stp>
        <stp>SUBMINUTE((CUS10),5,Regular)</stp>
        <stp>FG</stp>
        <stp/>
        <stp>Close</stp>
        <stp>5</stp>
        <stp>-52</stp>
        <stp/>
        <stp/>
        <stp/>
        <stp/>
        <stp>D</stp>
        <tr r="CE58" s="1"/>
      </tp>
      <tp>
        <v>99.65625</v>
        <stp/>
        <stp>StudyData</stp>
        <stp>SUBMINUTE((CUS10),5,Regular)</stp>
        <stp>FG</stp>
        <stp/>
        <stp>Close</stp>
        <stp>5</stp>
        <stp>-22</stp>
        <stp/>
        <stp/>
        <stp/>
        <stp/>
        <stp>T</stp>
        <tr r="CE28" s="1"/>
      </tp>
      <tp>
        <v>99.6875</v>
        <stp/>
        <stp>StudyData</stp>
        <stp>SUBMINUTE((CUS10),5,Regular)</stp>
        <stp>FG</stp>
        <stp/>
        <stp>Close</stp>
        <stp>5</stp>
        <stp>-32</stp>
        <stp/>
        <stp/>
        <stp/>
        <stp/>
        <stp>T</stp>
        <tr r="CE38" s="1"/>
      </tp>
      <tp>
        <v>99.65625</v>
        <stp/>
        <stp>StudyData</stp>
        <stp>SUBMINUTE((CUS10),5,Regular)</stp>
        <stp>FG</stp>
        <stp/>
        <stp>Close</stp>
        <stp>5</stp>
        <stp>-12</stp>
        <stp/>
        <stp/>
        <stp/>
        <stp/>
        <stp>T</stp>
        <tr r="CE18" s="1"/>
      </tp>
      <tp>
        <v>99.640625</v>
        <stp/>
        <stp>StudyData</stp>
        <stp>SUBMINUTE((CUS10),5,Regular)</stp>
        <stp>FG</stp>
        <stp/>
        <stp>Close</stp>
        <stp>5</stp>
        <stp>-42</stp>
        <stp/>
        <stp/>
        <stp/>
        <stp/>
        <stp>T</stp>
        <tr r="CE48" s="1"/>
      </tp>
      <tp>
        <v>99.65625</v>
        <stp/>
        <stp>StudyData</stp>
        <stp>SUBMINUTE((CUS10),5,Regular)</stp>
        <stp>FG</stp>
        <stp/>
        <stp>Close</stp>
        <stp>5</stp>
        <stp>-52</stp>
        <stp/>
        <stp/>
        <stp/>
        <stp/>
        <stp>T</stp>
        <tr r="CE58" s="1"/>
      </tp>
      <tp>
        <v>99204</v>
        <stp/>
        <stp>StudyData</stp>
        <stp>SUBMINUTE((CUS10),5,Regular)</stp>
        <stp>FG</stp>
        <stp/>
        <stp>Close</stp>
        <stp>5</stp>
        <stp>-21</stp>
        <stp/>
        <stp/>
        <stp/>
        <stp/>
        <stp>D</stp>
        <tr r="CE27" s="1"/>
      </tp>
      <tp>
        <v>99214</v>
        <stp/>
        <stp>StudyData</stp>
        <stp>SUBMINUTE((CUS10),5,Regular)</stp>
        <stp>FG</stp>
        <stp/>
        <stp>Close</stp>
        <stp>5</stp>
        <stp>-31</stp>
        <stp/>
        <stp/>
        <stp/>
        <stp/>
        <stp>D</stp>
        <tr r="CE37" s="1"/>
      </tp>
      <tp>
        <v>99210</v>
        <stp/>
        <stp>StudyData</stp>
        <stp>SUBMINUTE((CUS10),5,Regular)</stp>
        <stp>FG</stp>
        <stp/>
        <stp>Close</stp>
        <stp>5</stp>
        <stp>-11</stp>
        <stp/>
        <stp/>
        <stp/>
        <stp/>
        <stp>D</stp>
        <tr r="CE17" s="1"/>
      </tp>
      <tp>
        <v>99204</v>
        <stp/>
        <stp>StudyData</stp>
        <stp>SUBMINUTE((CUS10),5,Regular)</stp>
        <stp>FG</stp>
        <stp/>
        <stp>Close</stp>
        <stp>5</stp>
        <stp>-41</stp>
        <stp/>
        <stp/>
        <stp/>
        <stp/>
        <stp>D</stp>
        <tr r="CE47" s="1"/>
      </tp>
      <tp>
        <v>99210</v>
        <stp/>
        <stp>StudyData</stp>
        <stp>SUBMINUTE((CUS10),5,Regular)</stp>
        <stp>FG</stp>
        <stp/>
        <stp>Close</stp>
        <stp>5</stp>
        <stp>-51</stp>
        <stp/>
        <stp/>
        <stp/>
        <stp/>
        <stp>D</stp>
        <tr r="CE57" s="1"/>
      </tp>
      <tp>
        <v>99.640625</v>
        <stp/>
        <stp>StudyData</stp>
        <stp>SUBMINUTE((CUS10),5,Regular)</stp>
        <stp>FG</stp>
        <stp/>
        <stp>Close</stp>
        <stp>5</stp>
        <stp>-21</stp>
        <stp/>
        <stp/>
        <stp/>
        <stp/>
        <stp>T</stp>
        <tr r="CE27" s="1"/>
      </tp>
      <tp>
        <v>99.671875</v>
        <stp/>
        <stp>StudyData</stp>
        <stp>SUBMINUTE((CUS10),5,Regular)</stp>
        <stp>FG</stp>
        <stp/>
        <stp>Close</stp>
        <stp>5</stp>
        <stp>-31</stp>
        <stp/>
        <stp/>
        <stp/>
        <stp/>
        <stp>T</stp>
        <tr r="CE37" s="1"/>
      </tp>
      <tp>
        <v>99.65625</v>
        <stp/>
        <stp>StudyData</stp>
        <stp>SUBMINUTE((CUS10),5,Regular)</stp>
        <stp>FG</stp>
        <stp/>
        <stp>Close</stp>
        <stp>5</stp>
        <stp>-11</stp>
        <stp/>
        <stp/>
        <stp/>
        <stp/>
        <stp>T</stp>
        <tr r="CE17" s="1"/>
      </tp>
      <tp>
        <v>99.640625</v>
        <stp/>
        <stp>StudyData</stp>
        <stp>SUBMINUTE((CUS10),5,Regular)</stp>
        <stp>FG</stp>
        <stp/>
        <stp>Close</stp>
        <stp>5</stp>
        <stp>-41</stp>
        <stp/>
        <stp/>
        <stp/>
        <stp/>
        <stp>T</stp>
        <tr r="CE47" s="1"/>
      </tp>
      <tp>
        <v>99.65625</v>
        <stp/>
        <stp>StudyData</stp>
        <stp>SUBMINUTE((CUS10),5,Regular)</stp>
        <stp>FG</stp>
        <stp/>
        <stp>Close</stp>
        <stp>5</stp>
        <stp>-51</stp>
        <stp/>
        <stp/>
        <stp/>
        <stp/>
        <stp>T</stp>
        <tr r="CE57" s="1"/>
      </tp>
      <tp>
        <v>26</v>
        <stp/>
        <stp>DOMData</stp>
        <stp>CUS10</stp>
        <stp>Volume</stp>
        <stp>-3</stp>
        <stp>D</stp>
        <tr r="L6" s="1"/>
      </tp>
      <tp>
        <v>99204</v>
        <stp/>
        <stp>StudyData</stp>
        <stp>SUBMINUTE((CUS10),5,Regular)</stp>
        <stp>FG</stp>
        <stp/>
        <stp>Close</stp>
        <stp>5</stp>
        <stp>-20</stp>
        <stp/>
        <stp/>
        <stp/>
        <stp/>
        <stp>D</stp>
        <tr r="CE26" s="1"/>
      </tp>
      <tp>
        <v>99214</v>
        <stp/>
        <stp>StudyData</stp>
        <stp>SUBMINUTE((CUS10),5,Regular)</stp>
        <stp>FG</stp>
        <stp/>
        <stp>Close</stp>
        <stp>5</stp>
        <stp>-30</stp>
        <stp/>
        <stp/>
        <stp/>
        <stp/>
        <stp>D</stp>
        <tr r="CE36" s="1"/>
      </tp>
      <tp>
        <v>99214</v>
        <stp/>
        <stp>StudyData</stp>
        <stp>SUBMINUTE((CUS10),5,Regular)</stp>
        <stp>FG</stp>
        <stp/>
        <stp>Close</stp>
        <stp>5</stp>
        <stp>-10</stp>
        <stp/>
        <stp/>
        <stp/>
        <stp/>
        <stp>D</stp>
        <tr r="CE16" s="1"/>
      </tp>
      <tp>
        <v>99214</v>
        <stp/>
        <stp>StudyData</stp>
        <stp>SUBMINUTE((CUS10),5,Regular)</stp>
        <stp>FG</stp>
        <stp/>
        <stp>Close</stp>
        <stp>5</stp>
        <stp>-60</stp>
        <stp/>
        <stp/>
        <stp/>
        <stp/>
        <stp>D</stp>
        <tr r="CE66" s="1"/>
      </tp>
      <tp>
        <v>99210</v>
        <stp/>
        <stp>StudyData</stp>
        <stp>SUBMINUTE((CUS10),5,Regular)</stp>
        <stp>FG</stp>
        <stp/>
        <stp>Close</stp>
        <stp>5</stp>
        <stp>-40</stp>
        <stp/>
        <stp/>
        <stp/>
        <stp/>
        <stp>D</stp>
        <tr r="CE46" s="1"/>
      </tp>
      <tp>
        <v>99210</v>
        <stp/>
        <stp>StudyData</stp>
        <stp>SUBMINUTE((CUS10),5,Regular)</stp>
        <stp>FG</stp>
        <stp/>
        <stp>Close</stp>
        <stp>5</stp>
        <stp>-50</stp>
        <stp/>
        <stp/>
        <stp/>
        <stp/>
        <stp>D</stp>
        <tr r="CE56" s="1"/>
      </tp>
      <tp>
        <v>99.640625</v>
        <stp/>
        <stp>StudyData</stp>
        <stp>SUBMINUTE((CUS10),5,Regular)</stp>
        <stp>FG</stp>
        <stp/>
        <stp>Close</stp>
        <stp>5</stp>
        <stp>-20</stp>
        <stp/>
        <stp/>
        <stp/>
        <stp/>
        <stp>T</stp>
        <tr r="CE26" s="1"/>
      </tp>
      <tp>
        <v>99.671875</v>
        <stp/>
        <stp>StudyData</stp>
        <stp>SUBMINUTE((CUS10),5,Regular)</stp>
        <stp>FG</stp>
        <stp/>
        <stp>Close</stp>
        <stp>5</stp>
        <stp>-30</stp>
        <stp/>
        <stp/>
        <stp/>
        <stp/>
        <stp>T</stp>
        <tr r="CE36" s="1"/>
      </tp>
      <tp>
        <v>99.671875</v>
        <stp/>
        <stp>StudyData</stp>
        <stp>SUBMINUTE((CUS10),5,Regular)</stp>
        <stp>FG</stp>
        <stp/>
        <stp>Close</stp>
        <stp>5</stp>
        <stp>-10</stp>
        <stp/>
        <stp/>
        <stp/>
        <stp/>
        <stp>T</stp>
        <tr r="CE16" s="1"/>
      </tp>
      <tp>
        <v>99.671875</v>
        <stp/>
        <stp>StudyData</stp>
        <stp>SUBMINUTE((CUS10),5,Regular)</stp>
        <stp>FG</stp>
        <stp/>
        <stp>Close</stp>
        <stp>5</stp>
        <stp>-60</stp>
        <stp/>
        <stp/>
        <stp/>
        <stp/>
        <stp>T</stp>
        <tr r="CE66" s="1"/>
      </tp>
      <tp>
        <v>99.65625</v>
        <stp/>
        <stp>StudyData</stp>
        <stp>SUBMINUTE((CUS10),5,Regular)</stp>
        <stp>FG</stp>
        <stp/>
        <stp>Close</stp>
        <stp>5</stp>
        <stp>-40</stp>
        <stp/>
        <stp/>
        <stp/>
        <stp/>
        <stp>T</stp>
        <tr r="CE46" s="1"/>
      </tp>
      <tp>
        <v>99.65625</v>
        <stp/>
        <stp>StudyData</stp>
        <stp>SUBMINUTE((CUS10),5,Regular)</stp>
        <stp>FG</stp>
        <stp/>
        <stp>Close</stp>
        <stp>5</stp>
        <stp>-50</stp>
        <stp/>
        <stp/>
        <stp/>
        <stp/>
        <stp>T</stp>
        <tr r="CE56" s="1"/>
      </tp>
      <tp>
        <v>29</v>
        <stp/>
        <stp>DOMData</stp>
        <stp>CUS10</stp>
        <stp>Volume</stp>
        <stp>-2</stp>
        <stp>D</stp>
        <tr r="N6" s="1"/>
      </tp>
      <tp>
        <v>99.4375</v>
        <stp/>
        <stp>ContractData</stp>
        <stp>CUS10</stp>
        <stp>Open</stp>
        <stp/>
        <stp>T</stp>
        <tr r="AX5" s="1"/>
      </tp>
      <tp>
        <v>42342.444965277777</v>
        <stp/>
        <stp>StudyData</stp>
        <stp>SUBMINUTE((CUS10),5,Regular)</stp>
        <stp>FG</stp>
        <stp/>
        <stp>Time</stp>
        <stp>5</stp>
        <stp>-3</stp>
        <stp/>
        <stp/>
        <stp/>
        <stp/>
        <stp>D</stp>
        <tr r="Z9" s="1"/>
      </tp>
      <tp>
        <v>42342.445150462969</v>
        <stp/>
        <stp>StudyData</stp>
        <stp>SUBMINUTE((CUS10),1,Regular)</stp>
        <stp>FG</stp>
        <stp/>
        <stp>Time</stp>
        <stp>5</stp>
        <stp>-3</stp>
        <stp/>
        <stp/>
        <stp/>
        <stp/>
        <stp>D</stp>
        <tr r="B9" s="1"/>
      </tp>
      <tp>
        <v>42342.445023148146</v>
        <stp/>
        <stp>StudyData</stp>
        <stp>SUBMINUTE((CUS10),5,Regular)</stp>
        <stp>FG</stp>
        <stp/>
        <stp>Time</stp>
        <stp>5</stp>
        <stp>-2</stp>
        <stp/>
        <stp/>
        <stp/>
        <stp/>
        <stp>D</stp>
        <tr r="Z8" s="1"/>
      </tp>
      <tp>
        <v>42342.445162037038</v>
        <stp/>
        <stp>StudyData</stp>
        <stp>SUBMINUTE((CUS10),1,Regular)</stp>
        <stp>FG</stp>
        <stp/>
        <stp>Time</stp>
        <stp>5</stp>
        <stp>-2</stp>
        <stp/>
        <stp/>
        <stp/>
        <stp/>
        <stp>D</stp>
        <tr r="B8" s="1"/>
      </tp>
      <tp>
        <v>36</v>
        <stp/>
        <stp>StudyData</stp>
        <stp>BAVolCr.AskVol^(CUS10)</stp>
        <stp>Bar</stp>
        <stp/>
        <stp>Open</stp>
        <stp>1</stp>
        <stp>-18</stp>
        <stp/>
        <stp/>
        <stp/>
        <stp/>
        <stp>D</stp>
        <tr r="AS24" s="1"/>
      </tp>
      <tp>
        <v>49</v>
        <stp/>
        <stp>StudyData</stp>
        <stp>BAVolCr.AskVol^(CUS10)</stp>
        <stp>Bar</stp>
        <stp/>
        <stp>Open</stp>
        <stp>1</stp>
        <stp>-38</stp>
        <stp/>
        <stp/>
        <stp/>
        <stp/>
        <stp>D</stp>
        <tr r="AS44" s="1"/>
      </tp>
      <tp>
        <v>23</v>
        <stp/>
        <stp>StudyData</stp>
        <stp>BAVolCr.AskVol^(CUS10)</stp>
        <stp>Bar</stp>
        <stp/>
        <stp>Open</stp>
        <stp>1</stp>
        <stp>-28</stp>
        <stp/>
        <stp/>
        <stp/>
        <stp/>
        <stp>D</stp>
        <tr r="AS34" s="1"/>
      </tp>
      <tp>
        <v>56</v>
        <stp/>
        <stp>StudyData</stp>
        <stp>BAVolCr.AskVol^(CUS10)</stp>
        <stp>Bar</stp>
        <stp/>
        <stp>Open</stp>
        <stp>1</stp>
        <stp>-58</stp>
        <stp/>
        <stp/>
        <stp/>
        <stp/>
        <stp>D</stp>
        <tr r="AS64" s="1"/>
      </tp>
      <tp>
        <v>51</v>
        <stp/>
        <stp>StudyData</stp>
        <stp>BAVolCr.AskVol^(CUS10)</stp>
        <stp>Bar</stp>
        <stp/>
        <stp>Open</stp>
        <stp>1</stp>
        <stp>-48</stp>
        <stp/>
        <stp/>
        <stp/>
        <stp/>
        <stp>D</stp>
        <tr r="AS54" s="1"/>
      </tp>
      <tp>
        <v>42342.445081018523</v>
        <stp/>
        <stp>StudyData</stp>
        <stp>SUBMINUTE((CUS10),5,Regular)</stp>
        <stp>FG</stp>
        <stp/>
        <stp>Time</stp>
        <stp>5</stp>
        <stp>-1</stp>
        <stp/>
        <stp/>
        <stp/>
        <stp/>
        <stp>D</stp>
        <tr r="Z7" s="1"/>
      </tp>
      <tp>
        <v>42342.445173611115</v>
        <stp/>
        <stp>StudyData</stp>
        <stp>SUBMINUTE((CUS10),1,Regular)</stp>
        <stp>FG</stp>
        <stp/>
        <stp>Time</stp>
        <stp>5</stp>
        <stp>-1</stp>
        <stp/>
        <stp/>
        <stp/>
        <stp/>
        <stp>D</stp>
        <tr r="B7" s="1"/>
      </tp>
      <tp>
        <v>38</v>
        <stp/>
        <stp>StudyData</stp>
        <stp>BAVolCr.AskVol^(CUS10)</stp>
        <stp>Bar</stp>
        <stp/>
        <stp>Open</stp>
        <stp>1</stp>
        <stp>-19</stp>
        <stp/>
        <stp/>
        <stp/>
        <stp/>
        <stp>D</stp>
        <tr r="AS25" s="1"/>
      </tp>
      <tp>
        <v>55</v>
        <stp/>
        <stp>StudyData</stp>
        <stp>BAVolCr.AskVol^(CUS10)</stp>
        <stp>Bar</stp>
        <stp/>
        <stp>Open</stp>
        <stp>1</stp>
        <stp>-39</stp>
        <stp/>
        <stp/>
        <stp/>
        <stp/>
        <stp>D</stp>
        <tr r="AS45" s="1"/>
      </tp>
      <tp>
        <v>30</v>
        <stp/>
        <stp>StudyData</stp>
        <stp>BAVolCr.AskVol^(CUS10)</stp>
        <stp>Bar</stp>
        <stp/>
        <stp>Open</stp>
        <stp>1</stp>
        <stp>-29</stp>
        <stp/>
        <stp/>
        <stp/>
        <stp/>
        <stp>D</stp>
        <tr r="AS35" s="1"/>
      </tp>
      <tp>
        <v>52</v>
        <stp/>
        <stp>StudyData</stp>
        <stp>BAVolCr.AskVol^(CUS10)</stp>
        <stp>Bar</stp>
        <stp/>
        <stp>Open</stp>
        <stp>1</stp>
        <stp>-59</stp>
        <stp/>
        <stp/>
        <stp/>
        <stp/>
        <stp>D</stp>
        <tr r="AS65" s="1"/>
      </tp>
      <tp>
        <v>66</v>
        <stp/>
        <stp>StudyData</stp>
        <stp>BAVolCr.AskVol^(CUS10)</stp>
        <stp>Bar</stp>
        <stp/>
        <stp>Open</stp>
        <stp>1</stp>
        <stp>-49</stp>
        <stp/>
        <stp/>
        <stp/>
        <stp/>
        <stp>D</stp>
        <tr r="AS55" s="1"/>
      </tp>
      <tp t="s">
        <v/>
        <stp/>
        <stp>StudyData</stp>
        <stp>AlgOrdAskVol(CUS10)</stp>
        <stp>Bar</stp>
        <stp/>
        <stp>Open</stp>
        <stp>5</stp>
        <stp>0</stp>
        <stp/>
        <stp/>
        <stp/>
        <stp/>
        <stp>D</stp>
        <tr r="BR6" s="1"/>
      </tp>
      <tp>
        <v>0</v>
        <stp/>
        <stp>StudyData</stp>
        <stp>AlgOrdAskVol(CUS10)</stp>
        <stp>Bar</stp>
        <stp/>
        <stp>Open</stp>
        <stp>1</stp>
        <stp>0</stp>
        <stp/>
        <stp/>
        <stp/>
        <stp/>
        <stp>D</stp>
        <tr r="AQ6" s="1"/>
        <tr r="AQ6" s="1"/>
      </tp>
      <tp>
        <v>99144</v>
        <stp/>
        <stp>StudyData</stp>
        <stp>CUS10</stp>
        <stp>FG</stp>
        <stp/>
        <stp>Low</stp>
        <stp>5</stp>
        <stp>-9</stp>
        <stp/>
        <stp/>
        <stp/>
        <stp/>
        <stp>D</stp>
        <tr r="BO15" s="1"/>
        <tr r="CN15" s="1"/>
      </tp>
      <tp>
        <v>99.453125</v>
        <stp/>
        <stp>StudyData</stp>
        <stp>CUS10</stp>
        <stp>FG</stp>
        <stp/>
        <stp>Low</stp>
        <stp>5</stp>
        <stp>-9</stp>
        <stp/>
        <stp/>
        <stp/>
        <stp/>
        <stp>T</stp>
        <tr r="BO15" s="1"/>
        <tr r="CN15" s="1"/>
      </tp>
      <tp>
        <v>99210</v>
        <stp/>
        <stp>StudyData</stp>
        <stp>CUS10</stp>
        <stp>FG</stp>
        <stp/>
        <stp>Low</stp>
        <stp>1</stp>
        <stp>-9</stp>
        <stp/>
        <stp/>
        <stp/>
        <stp/>
        <stp>D</stp>
        <tr r="AN15" s="1"/>
        <tr r="CI15" s="1"/>
      </tp>
      <tp>
        <v>99.65625</v>
        <stp/>
        <stp>StudyData</stp>
        <stp>CUS10</stp>
        <stp>FG</stp>
        <stp/>
        <stp>Low</stp>
        <stp>1</stp>
        <stp>-9</stp>
        <stp/>
        <stp/>
        <stp/>
        <stp/>
        <stp>T</stp>
        <tr r="AN15" s="1"/>
        <tr r="CI15" s="1"/>
      </tp>
      <tp>
        <v>42342.444733796299</v>
        <stp/>
        <stp>StudyData</stp>
        <stp>SUBMINUTE((CUS10),5,Regular)</stp>
        <stp>FG</stp>
        <stp/>
        <stp>Time</stp>
        <stp>5</stp>
        <stp>-7</stp>
        <stp/>
        <stp/>
        <stp/>
        <stp/>
        <stp>D</stp>
        <tr r="Z13" s="1"/>
      </tp>
      <tp>
        <v>42342.445104166669</v>
        <stp/>
        <stp>StudyData</stp>
        <stp>SUBMINUTE((CUS10),1,Regular)</stp>
        <stp>FG</stp>
        <stp/>
        <stp>Time</stp>
        <stp>5</stp>
        <stp>-7</stp>
        <stp/>
        <stp/>
        <stp/>
        <stp/>
        <stp>D</stp>
        <tr r="B13" s="1"/>
      </tp>
      <tp>
        <v>99150</v>
        <stp/>
        <stp>StudyData</stp>
        <stp>CUS10</stp>
        <stp>FG</stp>
        <stp/>
        <stp>Low</stp>
        <stp>5</stp>
        <stp>-8</stp>
        <stp/>
        <stp/>
        <stp/>
        <stp/>
        <stp>D</stp>
        <tr r="CN14" s="1"/>
        <tr r="BO14" s="1"/>
      </tp>
      <tp>
        <v>99.46875</v>
        <stp/>
        <stp>StudyData</stp>
        <stp>CUS10</stp>
        <stp>FG</stp>
        <stp/>
        <stp>Low</stp>
        <stp>5</stp>
        <stp>-8</stp>
        <stp/>
        <stp/>
        <stp/>
        <stp/>
        <stp>T</stp>
        <tr r="CN14" s="1"/>
        <tr r="BO14" s="1"/>
      </tp>
      <tp>
        <v>99210</v>
        <stp/>
        <stp>StudyData</stp>
        <stp>CUS10</stp>
        <stp>FG</stp>
        <stp/>
        <stp>Low</stp>
        <stp>1</stp>
        <stp>-8</stp>
        <stp/>
        <stp/>
        <stp/>
        <stp/>
        <stp>D</stp>
        <tr r="AN14" s="1"/>
        <tr r="CI14" s="1"/>
      </tp>
      <tp>
        <v>99.65625</v>
        <stp/>
        <stp>StudyData</stp>
        <stp>CUS10</stp>
        <stp>FG</stp>
        <stp/>
        <stp>Low</stp>
        <stp>1</stp>
        <stp>-8</stp>
        <stp/>
        <stp/>
        <stp/>
        <stp/>
        <stp>T</stp>
        <tr r="AN14" s="1"/>
        <tr r="CI14" s="1"/>
      </tp>
      <tp>
        <v>42342.444791666669</v>
        <stp/>
        <stp>StudyData</stp>
        <stp>SUBMINUTE((CUS10),5,Regular)</stp>
        <stp>FG</stp>
        <stp/>
        <stp>Time</stp>
        <stp>5</stp>
        <stp>-6</stp>
        <stp/>
        <stp/>
        <stp/>
        <stp/>
        <stp>D</stp>
        <tr r="Z12" s="1"/>
      </tp>
      <tp>
        <v>42342.445115740738</v>
        <stp/>
        <stp>StudyData</stp>
        <stp>SUBMINUTE((CUS10),1,Regular)</stp>
        <stp>FG</stp>
        <stp/>
        <stp>Time</stp>
        <stp>5</stp>
        <stp>-6</stp>
        <stp/>
        <stp/>
        <stp/>
        <stp/>
        <stp>D</stp>
        <tr r="B12" s="1"/>
      </tp>
      <tp>
        <v>347</v>
        <stp/>
        <stp>StudyData</stp>
        <stp>BAVolCr.AskVol^(CUS10)</stp>
        <stp>Bar</stp>
        <stp/>
        <stp>Open</stp>
        <stp>5</stp>
        <stp>-18</stp>
        <stp/>
        <stp/>
        <stp/>
        <stp/>
        <stp>D</stp>
        <tr r="BT24" s="1"/>
      </tp>
      <tp>
        <v>866</v>
        <stp/>
        <stp>StudyData</stp>
        <stp>BAVolCr.AskVol^(CUS10)</stp>
        <stp>Bar</stp>
        <stp/>
        <stp>Open</stp>
        <stp>5</stp>
        <stp>-38</stp>
        <stp/>
        <stp/>
        <stp/>
        <stp/>
        <stp>D</stp>
        <tr r="BT44" s="1"/>
      </tp>
      <tp>
        <v>509</v>
        <stp/>
        <stp>StudyData</stp>
        <stp>BAVolCr.AskVol^(CUS10)</stp>
        <stp>Bar</stp>
        <stp/>
        <stp>Open</stp>
        <stp>5</stp>
        <stp>-28</stp>
        <stp/>
        <stp/>
        <stp/>
        <stp/>
        <stp>D</stp>
        <tr r="BT34" s="1"/>
      </tp>
      <tp>
        <v>56</v>
        <stp/>
        <stp>StudyData</stp>
        <stp>BAVolCr.AskVol^(CUS10)</stp>
        <stp>Bar</stp>
        <stp/>
        <stp>Open</stp>
        <stp>5</stp>
        <stp>-58</stp>
        <stp/>
        <stp/>
        <stp/>
        <stp/>
        <stp>D</stp>
        <tr r="BT64" s="1"/>
      </tp>
      <tp>
        <v>67</v>
        <stp/>
        <stp>StudyData</stp>
        <stp>BAVolCr.AskVol^(CUS10)</stp>
        <stp>Bar</stp>
        <stp/>
        <stp>Open</stp>
        <stp>5</stp>
        <stp>-48</stp>
        <stp/>
        <stp/>
        <stp/>
        <stp/>
        <stp>D</stp>
        <tr r="BT54" s="1"/>
      </tp>
      <tp>
        <v>42342.444849537038</v>
        <stp/>
        <stp>StudyData</stp>
        <stp>SUBMINUTE((CUS10),5,Regular)</stp>
        <stp>FG</stp>
        <stp/>
        <stp>Time</stp>
        <stp>5</stp>
        <stp>-5</stp>
        <stp/>
        <stp/>
        <stp/>
        <stp/>
        <stp>D</stp>
        <tr r="Z11" s="1"/>
      </tp>
      <tp>
        <v>42342.445127314815</v>
        <stp/>
        <stp>StudyData</stp>
        <stp>SUBMINUTE((CUS10),1,Regular)</stp>
        <stp>FG</stp>
        <stp/>
        <stp>Time</stp>
        <stp>5</stp>
        <stp>-5</stp>
        <stp/>
        <stp/>
        <stp/>
        <stp/>
        <stp>D</stp>
        <tr r="B11" s="1"/>
      </tp>
      <tp>
        <v>99.9375</v>
        <stp/>
        <stp>ContractData</stp>
        <stp>CUS10</stp>
        <stp>High</stp>
        <stp/>
        <stp>T</stp>
        <tr r="BB5" s="1"/>
      </tp>
      <tp>
        <v>294</v>
        <stp/>
        <stp>StudyData</stp>
        <stp>BAVolCr.AskVol^(CUS10)</stp>
        <stp>Bar</stp>
        <stp/>
        <stp>Open</stp>
        <stp>5</stp>
        <stp>-19</stp>
        <stp/>
        <stp/>
        <stp/>
        <stp/>
        <stp>D</stp>
        <tr r="BT25" s="1"/>
      </tp>
      <tp>
        <v>442</v>
        <stp/>
        <stp>StudyData</stp>
        <stp>BAVolCr.AskVol^(CUS10)</stp>
        <stp>Bar</stp>
        <stp/>
        <stp>Open</stp>
        <stp>5</stp>
        <stp>-39</stp>
        <stp/>
        <stp/>
        <stp/>
        <stp/>
        <stp>D</stp>
        <tr r="BT45" s="1"/>
      </tp>
      <tp>
        <v>696</v>
        <stp/>
        <stp>StudyData</stp>
        <stp>BAVolCr.AskVol^(CUS10)</stp>
        <stp>Bar</stp>
        <stp/>
        <stp>Open</stp>
        <stp>5</stp>
        <stp>-29</stp>
        <stp/>
        <stp/>
        <stp/>
        <stp/>
        <stp>D</stp>
        <tr r="BT35" s="1"/>
      </tp>
      <tp>
        <v>66</v>
        <stp/>
        <stp>StudyData</stp>
        <stp>BAVolCr.AskVol^(CUS10)</stp>
        <stp>Bar</stp>
        <stp/>
        <stp>Open</stp>
        <stp>5</stp>
        <stp>-59</stp>
        <stp/>
        <stp/>
        <stp/>
        <stp/>
        <stp>D</stp>
        <tr r="BT65" s="1"/>
      </tp>
      <tp>
        <v>73</v>
        <stp/>
        <stp>StudyData</stp>
        <stp>BAVolCr.AskVol^(CUS10)</stp>
        <stp>Bar</stp>
        <stp/>
        <stp>Open</stp>
        <stp>5</stp>
        <stp>-49</stp>
        <stp/>
        <stp/>
        <stp/>
        <stp/>
        <stp>D</stp>
        <tr r="BT55" s="1"/>
      </tp>
      <tp>
        <v>42342.444907407407</v>
        <stp/>
        <stp>StudyData</stp>
        <stp>SUBMINUTE((CUS10),5,Regular)</stp>
        <stp>FG</stp>
        <stp/>
        <stp>Time</stp>
        <stp>5</stp>
        <stp>-4</stp>
        <stp/>
        <stp/>
        <stp/>
        <stp/>
        <stp>D</stp>
        <tr r="Z10" s="1"/>
      </tp>
      <tp>
        <v>42342.445138888892</v>
        <stp/>
        <stp>StudyData</stp>
        <stp>SUBMINUTE((CUS10),1,Regular)</stp>
        <stp>FG</stp>
        <stp/>
        <stp>Time</stp>
        <stp>5</stp>
        <stp>-4</stp>
        <stp/>
        <stp/>
        <stp/>
        <stp/>
        <stp>D</stp>
        <tr r="B10" s="1"/>
      </tp>
      <tp>
        <v>99170</v>
        <stp/>
        <stp>StudyData</stp>
        <stp>CUS10</stp>
        <stp>FG</stp>
        <stp/>
        <stp>Low</stp>
        <stp>5</stp>
        <stp>-5</stp>
        <stp/>
        <stp/>
        <stp/>
        <stp/>
        <stp>D</stp>
        <tr r="BO11" s="1"/>
        <tr r="CN11" s="1"/>
      </tp>
      <tp>
        <v>99.53125</v>
        <stp/>
        <stp>StudyData</stp>
        <stp>CUS10</stp>
        <stp>FG</stp>
        <stp/>
        <stp>Low</stp>
        <stp>5</stp>
        <stp>-5</stp>
        <stp/>
        <stp/>
        <stp/>
        <stp/>
        <stp>T</stp>
        <tr r="BO11" s="1"/>
        <tr r="CN11" s="1"/>
      </tp>
      <tp>
        <v>99204</v>
        <stp/>
        <stp>StudyData</stp>
        <stp>CUS10</stp>
        <stp>FG</stp>
        <stp/>
        <stp>Low</stp>
        <stp>1</stp>
        <stp>-5</stp>
        <stp/>
        <stp/>
        <stp/>
        <stp/>
        <stp>D</stp>
        <tr r="AN11" s="1"/>
        <tr r="CI11" s="1"/>
      </tp>
      <tp>
        <v>99.640625</v>
        <stp/>
        <stp>StudyData</stp>
        <stp>CUS10</stp>
        <stp>FG</stp>
        <stp/>
        <stp>Low</stp>
        <stp>1</stp>
        <stp>-5</stp>
        <stp/>
        <stp/>
        <stp/>
        <stp/>
        <stp>T</stp>
        <tr r="AN11" s="1"/>
        <tr r="CI11" s="1"/>
      </tp>
      <tp>
        <v>64</v>
        <stp/>
        <stp>StudyData</stp>
        <stp>BAVolCr.AskVol^(CUS10)</stp>
        <stp>Bar</stp>
        <stp/>
        <stp>Open</stp>
        <stp>1</stp>
        <stp>-12</stp>
        <stp/>
        <stp/>
        <stp/>
        <stp/>
        <stp>D</stp>
        <tr r="AS18" s="1"/>
      </tp>
      <tp>
        <v>317</v>
        <stp/>
        <stp>StudyData</stp>
        <stp>BAVolCr.AskVol^(CUS10)</stp>
        <stp>Bar</stp>
        <stp/>
        <stp>Open</stp>
        <stp>5</stp>
        <stp>-16</stp>
        <stp/>
        <stp/>
        <stp/>
        <stp/>
        <stp>D</stp>
        <tr r="BT22" s="1"/>
      </tp>
      <tp>
        <v>81</v>
        <stp/>
        <stp>StudyData</stp>
        <stp>BAVolCr.AskVol^(CUS10)</stp>
        <stp>Bar</stp>
        <stp/>
        <stp>Open</stp>
        <stp>1</stp>
        <stp>-32</stp>
        <stp/>
        <stp/>
        <stp/>
        <stp/>
        <stp>D</stp>
        <tr r="AS38" s="1"/>
      </tp>
      <tp>
        <v>1236</v>
        <stp/>
        <stp>StudyData</stp>
        <stp>BAVolCr.AskVol^(CUS10)</stp>
        <stp>Bar</stp>
        <stp/>
        <stp>Open</stp>
        <stp>5</stp>
        <stp>-36</stp>
        <stp/>
        <stp/>
        <stp/>
        <stp/>
        <stp>D</stp>
        <tr r="BT42" s="1"/>
      </tp>
      <tp>
        <v>41</v>
        <stp/>
        <stp>StudyData</stp>
        <stp>BAVolCr.AskVol^(CUS10)</stp>
        <stp>Bar</stp>
        <stp/>
        <stp>Open</stp>
        <stp>1</stp>
        <stp>-22</stp>
        <stp/>
        <stp/>
        <stp/>
        <stp/>
        <stp>D</stp>
        <tr r="AS28" s="1"/>
      </tp>
      <tp>
        <v>425</v>
        <stp/>
        <stp>StudyData</stp>
        <stp>BAVolCr.AskVol^(CUS10)</stp>
        <stp>Bar</stp>
        <stp/>
        <stp>Open</stp>
        <stp>5</stp>
        <stp>-26</stp>
        <stp/>
        <stp/>
        <stp/>
        <stp/>
        <stp>D</stp>
        <tr r="BT32" s="1"/>
      </tp>
      <tp>
        <v>57</v>
        <stp/>
        <stp>StudyData</stp>
        <stp>BAVolCr.AskVol^(CUS10)</stp>
        <stp>Bar</stp>
        <stp/>
        <stp>Open</stp>
        <stp>1</stp>
        <stp>-52</stp>
        <stp/>
        <stp/>
        <stp/>
        <stp/>
        <stp>D</stp>
        <tr r="AS58" s="1"/>
      </tp>
      <tp>
        <v>43</v>
        <stp/>
        <stp>StudyData</stp>
        <stp>BAVolCr.AskVol^(CUS10)</stp>
        <stp>Bar</stp>
        <stp/>
        <stp>Open</stp>
        <stp>5</stp>
        <stp>-56</stp>
        <stp/>
        <stp/>
        <stp/>
        <stp/>
        <stp>D</stp>
        <tr r="BT62" s="1"/>
      </tp>
      <tp>
        <v>44</v>
        <stp/>
        <stp>StudyData</stp>
        <stp>BAVolCr.AskVol^(CUS10)</stp>
        <stp>Bar</stp>
        <stp/>
        <stp>Open</stp>
        <stp>1</stp>
        <stp>-42</stp>
        <stp/>
        <stp/>
        <stp/>
        <stp/>
        <stp>D</stp>
        <tr r="AS48" s="1"/>
      </tp>
      <tp>
        <v>96</v>
        <stp/>
        <stp>StudyData</stp>
        <stp>BAVolCr.AskVol^(CUS10)</stp>
        <stp>Bar</stp>
        <stp/>
        <stp>Open</stp>
        <stp>5</stp>
        <stp>-46</stp>
        <stp/>
        <stp/>
        <stp/>
        <stp/>
        <stp>D</stp>
        <tr r="BT52" s="1"/>
      </tp>
      <tp>
        <v>99170</v>
        <stp/>
        <stp>StudyData</stp>
        <stp>CUS10</stp>
        <stp>FG</stp>
        <stp/>
        <stp>Low</stp>
        <stp>5</stp>
        <stp>-4</stp>
        <stp/>
        <stp/>
        <stp/>
        <stp/>
        <stp>D</stp>
        <tr r="CN10" s="1"/>
        <tr r="BO10" s="1"/>
      </tp>
      <tp>
        <v>99.53125</v>
        <stp/>
        <stp>StudyData</stp>
        <stp>CUS10</stp>
        <stp>FG</stp>
        <stp/>
        <stp>Low</stp>
        <stp>5</stp>
        <stp>-4</stp>
        <stp/>
        <stp/>
        <stp/>
        <stp/>
        <stp>T</stp>
        <tr r="CN10" s="1"/>
        <tr r="BO10" s="1"/>
      </tp>
      <tp>
        <v>99204</v>
        <stp/>
        <stp>StudyData</stp>
        <stp>CUS10</stp>
        <stp>FG</stp>
        <stp/>
        <stp>Low</stp>
        <stp>1</stp>
        <stp>-4</stp>
        <stp/>
        <stp/>
        <stp/>
        <stp/>
        <stp>D</stp>
        <tr r="AN10" s="1"/>
        <tr r="CI10" s="1"/>
      </tp>
      <tp>
        <v>99.640625</v>
        <stp/>
        <stp>StudyData</stp>
        <stp>CUS10</stp>
        <stp>FG</stp>
        <stp/>
        <stp>Low</stp>
        <stp>1</stp>
        <stp>-4</stp>
        <stp/>
        <stp/>
        <stp/>
        <stp/>
        <stp>T</stp>
        <tr r="AN10" s="1"/>
        <tr r="CI10" s="1"/>
      </tp>
      <tp>
        <v>35</v>
        <stp/>
        <stp>StudyData</stp>
        <stp>BAVolCr.AskVol^(CUS10)</stp>
        <stp>Bar</stp>
        <stp/>
        <stp>Open</stp>
        <stp>1</stp>
        <stp>-13</stp>
        <stp/>
        <stp/>
        <stp/>
        <stp/>
        <stp>D</stp>
        <tr r="AS19" s="1"/>
      </tp>
      <tp>
        <v>327</v>
        <stp/>
        <stp>StudyData</stp>
        <stp>BAVolCr.AskVol^(CUS10)</stp>
        <stp>Bar</stp>
        <stp/>
        <stp>Open</stp>
        <stp>5</stp>
        <stp>-17</stp>
        <stp/>
        <stp/>
        <stp/>
        <stp/>
        <stp>D</stp>
        <tr r="BT23" s="1"/>
      </tp>
      <tp>
        <v>100</v>
        <stp/>
        <stp>StudyData</stp>
        <stp>BAVolCr.AskVol^(CUS10)</stp>
        <stp>Bar</stp>
        <stp/>
        <stp>Open</stp>
        <stp>1</stp>
        <stp>-33</stp>
        <stp/>
        <stp/>
        <stp/>
        <stp/>
        <stp>D</stp>
        <tr r="AS39" s="1"/>
      </tp>
      <tp>
        <v>1170</v>
        <stp/>
        <stp>StudyData</stp>
        <stp>BAVolCr.AskVol^(CUS10)</stp>
        <stp>Bar</stp>
        <stp/>
        <stp>Open</stp>
        <stp>5</stp>
        <stp>-37</stp>
        <stp/>
        <stp/>
        <stp/>
        <stp/>
        <stp>D</stp>
        <tr r="BT43" s="1"/>
      </tp>
      <tp>
        <v>81</v>
        <stp/>
        <stp>StudyData</stp>
        <stp>BAVolCr.AskVol^(CUS10)</stp>
        <stp>Bar</stp>
        <stp/>
        <stp>Open</stp>
        <stp>1</stp>
        <stp>-23</stp>
        <stp/>
        <stp/>
        <stp/>
        <stp/>
        <stp>D</stp>
        <tr r="AS29" s="1"/>
      </tp>
      <tp>
        <v>421</v>
        <stp/>
        <stp>StudyData</stp>
        <stp>BAVolCr.AskVol^(CUS10)</stp>
        <stp>Bar</stp>
        <stp/>
        <stp>Open</stp>
        <stp>5</stp>
        <stp>-27</stp>
        <stp/>
        <stp/>
        <stp/>
        <stp/>
        <stp>D</stp>
        <tr r="BT33" s="1"/>
      </tp>
      <tp>
        <v>56</v>
        <stp/>
        <stp>StudyData</stp>
        <stp>BAVolCr.AskVol^(CUS10)</stp>
        <stp>Bar</stp>
        <stp/>
        <stp>Open</stp>
        <stp>1</stp>
        <stp>-53</stp>
        <stp/>
        <stp/>
        <stp/>
        <stp/>
        <stp>D</stp>
        <tr r="AS59" s="1"/>
      </tp>
      <tp>
        <v>48</v>
        <stp/>
        <stp>StudyData</stp>
        <stp>BAVolCr.AskVol^(CUS10)</stp>
        <stp>Bar</stp>
        <stp/>
        <stp>Open</stp>
        <stp>5</stp>
        <stp>-57</stp>
        <stp/>
        <stp/>
        <stp/>
        <stp/>
        <stp>D</stp>
        <tr r="BT63" s="1"/>
      </tp>
      <tp>
        <v>32</v>
        <stp/>
        <stp>StudyData</stp>
        <stp>BAVolCr.AskVol^(CUS10)</stp>
        <stp>Bar</stp>
        <stp/>
        <stp>Open</stp>
        <stp>1</stp>
        <stp>-43</stp>
        <stp/>
        <stp/>
        <stp/>
        <stp/>
        <stp>D</stp>
        <tr r="AS49" s="1"/>
      </tp>
      <tp>
        <v>76</v>
        <stp/>
        <stp>StudyData</stp>
        <stp>BAVolCr.AskVol^(CUS10)</stp>
        <stp>Bar</stp>
        <stp/>
        <stp>Open</stp>
        <stp>5</stp>
        <stp>-47</stp>
        <stp/>
        <stp/>
        <stp/>
        <stp/>
        <stp>D</stp>
        <tr r="BT53" s="1"/>
      </tp>
      <tp>
        <v>99154</v>
        <stp/>
        <stp>StudyData</stp>
        <stp>CUS10</stp>
        <stp>FG</stp>
        <stp/>
        <stp>Low</stp>
        <stp>5</stp>
        <stp>-7</stp>
        <stp/>
        <stp/>
        <stp/>
        <stp/>
        <stp>D</stp>
        <tr r="CN13" s="1"/>
        <tr r="BO13" s="1"/>
      </tp>
      <tp>
        <v>99.484375</v>
        <stp/>
        <stp>StudyData</stp>
        <stp>CUS10</stp>
        <stp>FG</stp>
        <stp/>
        <stp>Low</stp>
        <stp>5</stp>
        <stp>-7</stp>
        <stp/>
        <stp/>
        <stp/>
        <stp/>
        <stp>T</stp>
        <tr r="CN13" s="1"/>
        <tr r="BO13" s="1"/>
      </tp>
      <tp>
        <v>99210</v>
        <stp/>
        <stp>StudyData</stp>
        <stp>CUS10</stp>
        <stp>FG</stp>
        <stp/>
        <stp>Low</stp>
        <stp>1</stp>
        <stp>-7</stp>
        <stp/>
        <stp/>
        <stp/>
        <stp/>
        <stp>D</stp>
        <tr r="AN13" s="1"/>
        <tr r="CI13" s="1"/>
      </tp>
      <tp>
        <v>99.65625</v>
        <stp/>
        <stp>StudyData</stp>
        <stp>CUS10</stp>
        <stp>FG</stp>
        <stp/>
        <stp>Low</stp>
        <stp>1</stp>
        <stp>-7</stp>
        <stp/>
        <stp/>
        <stp/>
        <stp/>
        <stp>T</stp>
        <tr r="AN13" s="1"/>
        <tr r="CI13" s="1"/>
      </tp>
      <tp>
        <v>86</v>
        <stp/>
        <stp>StudyData</stp>
        <stp>BAVolCr.AskVol^(CUS10)</stp>
        <stp>Bar</stp>
        <stp/>
        <stp>Open</stp>
        <stp>1</stp>
        <stp>-10</stp>
        <stp/>
        <stp/>
        <stp/>
        <stp/>
        <stp>D</stp>
        <tr r="AS16" s="1"/>
      </tp>
      <tp>
        <v>263</v>
        <stp/>
        <stp>StudyData</stp>
        <stp>BAVolCr.AskVol^(CUS10)</stp>
        <stp>Bar</stp>
        <stp/>
        <stp>Open</stp>
        <stp>5</stp>
        <stp>-14</stp>
        <stp/>
        <stp/>
        <stp/>
        <stp/>
        <stp>D</stp>
        <tr r="BT20" s="1"/>
      </tp>
      <tp>
        <v>83</v>
        <stp/>
        <stp>StudyData</stp>
        <stp>BAVolCr.AskVol^(CUS10)</stp>
        <stp>Bar</stp>
        <stp/>
        <stp>Open</stp>
        <stp>1</stp>
        <stp>-30</stp>
        <stp/>
        <stp/>
        <stp/>
        <stp/>
        <stp>D</stp>
        <tr r="AS36" s="1"/>
      </tp>
      <tp>
        <v>1872</v>
        <stp/>
        <stp>StudyData</stp>
        <stp>BAVolCr.AskVol^(CUS10)</stp>
        <stp>Bar</stp>
        <stp/>
        <stp>Open</stp>
        <stp>5</stp>
        <stp>-34</stp>
        <stp/>
        <stp/>
        <stp/>
        <stp/>
        <stp>D</stp>
        <tr r="BT40" s="1"/>
      </tp>
      <tp>
        <v>54</v>
        <stp/>
        <stp>StudyData</stp>
        <stp>BAVolCr.AskVol^(CUS10)</stp>
        <stp>Bar</stp>
        <stp/>
        <stp>Open</stp>
        <stp>1</stp>
        <stp>-20</stp>
        <stp/>
        <stp/>
        <stp/>
        <stp/>
        <stp>D</stp>
        <tr r="AS26" s="1"/>
      </tp>
      <tp>
        <v>66</v>
        <stp/>
        <stp>StudyData</stp>
        <stp>BAVolCr.AskVol^(CUS10)</stp>
        <stp>Bar</stp>
        <stp/>
        <stp>Open</stp>
        <stp>1</stp>
        <stp>-50</stp>
        <stp/>
        <stp/>
        <stp/>
        <stp/>
        <stp>D</stp>
        <tr r="AS56" s="1"/>
      </tp>
      <tp>
        <v>59</v>
        <stp/>
        <stp>StudyData</stp>
        <stp>BAVolCr.AskVol^(CUS10)</stp>
        <stp>Bar</stp>
        <stp/>
        <stp>Open</stp>
        <stp>5</stp>
        <stp>-54</stp>
        <stp/>
        <stp/>
        <stp/>
        <stp/>
        <stp>D</stp>
        <tr r="BT60" s="1"/>
      </tp>
      <tp>
        <v>51</v>
        <stp/>
        <stp>StudyData</stp>
        <stp>BAVolCr.AskVol^(CUS10)</stp>
        <stp>Bar</stp>
        <stp/>
        <stp>Open</stp>
        <stp>1</stp>
        <stp>-40</stp>
        <stp/>
        <stp/>
        <stp/>
        <stp/>
        <stp>D</stp>
        <tr r="AS46" s="1"/>
      </tp>
      <tp>
        <v>101</v>
        <stp/>
        <stp>StudyData</stp>
        <stp>BAVolCr.AskVol^(CUS10)</stp>
        <stp>Bar</stp>
        <stp/>
        <stp>Open</stp>
        <stp>5</stp>
        <stp>-44</stp>
        <stp/>
        <stp/>
        <stp/>
        <stp/>
        <stp>D</stp>
        <tr r="BT50" s="1"/>
      </tp>
      <tp>
        <v>50</v>
        <stp/>
        <stp>StudyData</stp>
        <stp>BAVolCr.AskVol^(CUS10)</stp>
        <stp>Bar</stp>
        <stp/>
        <stp>Open</stp>
        <stp>1</stp>
        <stp>-60</stp>
        <stp/>
        <stp/>
        <stp/>
        <stp/>
        <stp>D</stp>
        <tr r="AS66" s="1"/>
      </tp>
      <tp>
        <v>42342.444618055553</v>
        <stp/>
        <stp>StudyData</stp>
        <stp>SUBMINUTE((CUS10),5,Regular)</stp>
        <stp>FG</stp>
        <stp/>
        <stp>Time</stp>
        <stp>5</stp>
        <stp>-9</stp>
        <stp/>
        <stp/>
        <stp/>
        <stp/>
        <stp>D</stp>
        <tr r="Z15" s="1"/>
      </tp>
      <tp>
        <v>42342.445081018523</v>
        <stp/>
        <stp>StudyData</stp>
        <stp>SUBMINUTE((CUS10),1,Regular)</stp>
        <stp>FG</stp>
        <stp/>
        <stp>Time</stp>
        <stp>5</stp>
        <stp>-9</stp>
        <stp/>
        <stp/>
        <stp/>
        <stp/>
        <stp>D</stp>
        <tr r="B15" s="1"/>
      </tp>
      <tp t="s">
        <v/>
        <stp/>
        <stp>StudyData</stp>
        <stp>AlgOrdBidVol(CUS10)</stp>
        <stp>Bar</stp>
        <stp/>
        <stp>Open</stp>
        <stp>5</stp>
        <stp>0</stp>
        <stp/>
        <stp/>
        <stp/>
        <stp/>
        <stp>D</stp>
        <tr r="BQ6" s="1"/>
      </tp>
      <tp>
        <v>0</v>
        <stp/>
        <stp>StudyData</stp>
        <stp>AlgOrdBidVol(CUS10)</stp>
        <stp>Bar</stp>
        <stp/>
        <stp>Open</stp>
        <stp>1</stp>
        <stp>0</stp>
        <stp/>
        <stp/>
        <stp/>
        <stp/>
        <stp>D</stp>
        <tr r="AP6" s="1"/>
        <tr r="AP6" s="1"/>
      </tp>
      <tp>
        <v>99164</v>
        <stp/>
        <stp>StudyData</stp>
        <stp>CUS10</stp>
        <stp>FG</stp>
        <stp/>
        <stp>Low</stp>
        <stp>5</stp>
        <stp>-6</stp>
        <stp/>
        <stp/>
        <stp/>
        <stp/>
        <stp>D</stp>
        <tr r="BO12" s="1"/>
        <tr r="CN12" s="1"/>
      </tp>
      <tp>
        <v>99.515625</v>
        <stp/>
        <stp>StudyData</stp>
        <stp>CUS10</stp>
        <stp>FG</stp>
        <stp/>
        <stp>Low</stp>
        <stp>5</stp>
        <stp>-6</stp>
        <stp/>
        <stp/>
        <stp/>
        <stp/>
        <stp>T</stp>
        <tr r="BO12" s="1"/>
        <tr r="CN12" s="1"/>
      </tp>
      <tp>
        <v>99210</v>
        <stp/>
        <stp>StudyData</stp>
        <stp>CUS10</stp>
        <stp>FG</stp>
        <stp/>
        <stp>Low</stp>
        <stp>1</stp>
        <stp>-6</stp>
        <stp/>
        <stp/>
        <stp/>
        <stp/>
        <stp>D</stp>
        <tr r="AN12" s="1"/>
        <tr r="CI12" s="1"/>
      </tp>
      <tp>
        <v>99.65625</v>
        <stp/>
        <stp>StudyData</stp>
        <stp>CUS10</stp>
        <stp>FG</stp>
        <stp/>
        <stp>Low</stp>
        <stp>1</stp>
        <stp>-6</stp>
        <stp/>
        <stp/>
        <stp/>
        <stp/>
        <stp>T</stp>
        <tr r="AN12" s="1"/>
        <tr r="CI12" s="1"/>
      </tp>
      <tp>
        <v>84</v>
        <stp/>
        <stp>StudyData</stp>
        <stp>BAVolCr.AskVol^(CUS10)</stp>
        <stp>Bar</stp>
        <stp/>
        <stp>Open</stp>
        <stp>1</stp>
        <stp>-11</stp>
        <stp/>
        <stp/>
        <stp/>
        <stp/>
        <stp>D</stp>
        <tr r="AS17" s="1"/>
      </tp>
      <tp>
        <v>334</v>
        <stp/>
        <stp>StudyData</stp>
        <stp>BAVolCr.AskVol^(CUS10)</stp>
        <stp>Bar</stp>
        <stp/>
        <stp>Open</stp>
        <stp>5</stp>
        <stp>-15</stp>
        <stp/>
        <stp/>
        <stp/>
        <stp/>
        <stp>D</stp>
        <tr r="BT21" s="1"/>
      </tp>
      <tp>
        <v>86</v>
        <stp/>
        <stp>StudyData</stp>
        <stp>BAVolCr.AskVol^(CUS10)</stp>
        <stp>Bar</stp>
        <stp/>
        <stp>Open</stp>
        <stp>1</stp>
        <stp>-31</stp>
        <stp/>
        <stp/>
        <stp/>
        <stp/>
        <stp>D</stp>
        <tr r="AS37" s="1"/>
      </tp>
      <tp>
        <v>1596</v>
        <stp/>
        <stp>StudyData</stp>
        <stp>BAVolCr.AskVol^(CUS10)</stp>
        <stp>Bar</stp>
        <stp/>
        <stp>Open</stp>
        <stp>5</stp>
        <stp>-35</stp>
        <stp/>
        <stp/>
        <stp/>
        <stp/>
        <stp>D</stp>
        <tr r="BT41" s="1"/>
      </tp>
      <tp>
        <v>50</v>
        <stp/>
        <stp>StudyData</stp>
        <stp>BAVolCr.AskVol^(CUS10)</stp>
        <stp>Bar</stp>
        <stp/>
        <stp>Open</stp>
        <stp>1</stp>
        <stp>-21</stp>
        <stp/>
        <stp/>
        <stp/>
        <stp/>
        <stp>D</stp>
        <tr r="AS27" s="1"/>
      </tp>
      <tp>
        <v>469</v>
        <stp/>
        <stp>StudyData</stp>
        <stp>BAVolCr.AskVol^(CUS10)</stp>
        <stp>Bar</stp>
        <stp/>
        <stp>Open</stp>
        <stp>5</stp>
        <stp>-25</stp>
        <stp/>
        <stp/>
        <stp/>
        <stp/>
        <stp>D</stp>
        <tr r="BT31" s="1"/>
      </tp>
      <tp>
        <v>62</v>
        <stp/>
        <stp>StudyData</stp>
        <stp>BAVolCr.AskVol^(CUS10)</stp>
        <stp>Bar</stp>
        <stp/>
        <stp>Open</stp>
        <stp>1</stp>
        <stp>-51</stp>
        <stp/>
        <stp/>
        <stp/>
        <stp/>
        <stp>D</stp>
        <tr r="AS57" s="1"/>
      </tp>
      <tp>
        <v>59</v>
        <stp/>
        <stp>StudyData</stp>
        <stp>BAVolCr.AskVol^(CUS10)</stp>
        <stp>Bar</stp>
        <stp/>
        <stp>Open</stp>
        <stp>5</stp>
        <stp>-55</stp>
        <stp/>
        <stp/>
        <stp/>
        <stp/>
        <stp>D</stp>
        <tr r="BT61" s="1"/>
      </tp>
      <tp>
        <v>28</v>
        <stp/>
        <stp>StudyData</stp>
        <stp>BAVolCr.AskVol^(CUS10)</stp>
        <stp>Bar</stp>
        <stp/>
        <stp>Open</stp>
        <stp>1</stp>
        <stp>-41</stp>
        <stp/>
        <stp/>
        <stp/>
        <stp/>
        <stp>D</stp>
        <tr r="AS47" s="1"/>
      </tp>
      <tp>
        <v>98</v>
        <stp/>
        <stp>StudyData</stp>
        <stp>BAVolCr.AskVol^(CUS10)</stp>
        <stp>Bar</stp>
        <stp/>
        <stp>Open</stp>
        <stp>5</stp>
        <stp>-45</stp>
        <stp/>
        <stp/>
        <stp/>
        <stp/>
        <stp>D</stp>
        <tr r="BT51" s="1"/>
      </tp>
      <tp>
        <v>42342.44467592593</v>
        <stp/>
        <stp>StudyData</stp>
        <stp>SUBMINUTE((CUS10),5,Regular)</stp>
        <stp>FG</stp>
        <stp/>
        <stp>Time</stp>
        <stp>5</stp>
        <stp>-8</stp>
        <stp/>
        <stp/>
        <stp/>
        <stp/>
        <stp>D</stp>
        <tr r="Z14" s="1"/>
      </tp>
      <tp>
        <v>42342.445092592592</v>
        <stp/>
        <stp>StudyData</stp>
        <stp>SUBMINUTE((CUS10),1,Regular)</stp>
        <stp>FG</stp>
        <stp/>
        <stp>Time</stp>
        <stp>5</stp>
        <stp>-8</stp>
        <stp/>
        <stp/>
        <stp/>
        <stp/>
        <stp>D</stp>
        <tr r="B14" s="1"/>
      </tp>
      <tp>
        <v>99204</v>
        <stp/>
        <stp>StudyData</stp>
        <stp>CUS10</stp>
        <stp>FG</stp>
        <stp/>
        <stp>Low</stp>
        <stp>5</stp>
        <stp>-1</stp>
        <stp/>
        <stp/>
        <stp/>
        <stp/>
        <stp>D</stp>
        <tr r="BO7" s="1"/>
        <tr r="CN7" s="1"/>
      </tp>
      <tp>
        <v>99.640625</v>
        <stp/>
        <stp>StudyData</stp>
        <stp>CUS10</stp>
        <stp>FG</stp>
        <stp/>
        <stp>Low</stp>
        <stp>5</stp>
        <stp>-1</stp>
        <stp/>
        <stp/>
        <stp/>
        <stp/>
        <stp>T</stp>
        <tr r="BO7" s="1"/>
        <tr r="CN7" s="1"/>
      </tp>
      <tp>
        <v>99210</v>
        <stp/>
        <stp>StudyData</stp>
        <stp>CUS10</stp>
        <stp>FG</stp>
        <stp/>
        <stp>Low</stp>
        <stp>1</stp>
        <stp>-1</stp>
        <stp/>
        <stp/>
        <stp/>
        <stp/>
        <stp>D</stp>
        <tr r="AN7" s="1"/>
        <tr r="CI7" s="1"/>
      </tp>
      <tp>
        <v>99.65625</v>
        <stp/>
        <stp>StudyData</stp>
        <stp>CUS10</stp>
        <stp>FG</stp>
        <stp/>
        <stp>Low</stp>
        <stp>1</stp>
        <stp>-1</stp>
        <stp/>
        <stp/>
        <stp/>
        <stp/>
        <stp>T</stp>
        <tr r="AN7" s="1"/>
        <tr r="CI7" s="1"/>
      </tp>
      <tp>
        <v>24</v>
        <stp/>
        <stp>StudyData</stp>
        <stp>BAVolCr.AskVol^(CUS10)</stp>
        <stp>Bar</stp>
        <stp/>
        <stp>Open</stp>
        <stp>1</stp>
        <stp>-16</stp>
        <stp/>
        <stp/>
        <stp/>
        <stp/>
        <stp>D</stp>
        <tr r="AS22" s="1"/>
      </tp>
      <tp>
        <v>250</v>
        <stp/>
        <stp>StudyData</stp>
        <stp>BAVolCr.AskVol^(CUS10)</stp>
        <stp>Bar</stp>
        <stp/>
        <stp>Open</stp>
        <stp>5</stp>
        <stp>-12</stp>
        <stp/>
        <stp/>
        <stp/>
        <stp/>
        <stp>D</stp>
        <tr r="BT18" s="1"/>
      </tp>
      <tp>
        <v>62</v>
        <stp/>
        <stp>StudyData</stp>
        <stp>BAVolCr.AskVol^(CUS10)</stp>
        <stp>Bar</stp>
        <stp/>
        <stp>Open</stp>
        <stp>1</stp>
        <stp>-36</stp>
        <stp/>
        <stp/>
        <stp/>
        <stp/>
        <stp>D</stp>
        <tr r="AS42" s="1"/>
      </tp>
      <tp>
        <v>1423</v>
        <stp/>
        <stp>StudyData</stp>
        <stp>BAVolCr.AskVol^(CUS10)</stp>
        <stp>Bar</stp>
        <stp/>
        <stp>Open</stp>
        <stp>5</stp>
        <stp>-32</stp>
        <stp/>
        <stp/>
        <stp/>
        <stp/>
        <stp>D</stp>
        <tr r="BT38" s="1"/>
      </tp>
      <tp>
        <v>59</v>
        <stp/>
        <stp>StudyData</stp>
        <stp>BAVolCr.AskVol^(CUS10)</stp>
        <stp>Bar</stp>
        <stp/>
        <stp>Open</stp>
        <stp>1</stp>
        <stp>-26</stp>
        <stp/>
        <stp/>
        <stp/>
        <stp/>
        <stp>D</stp>
        <tr r="AS32" s="1"/>
      </tp>
      <tp>
        <v>422</v>
        <stp/>
        <stp>StudyData</stp>
        <stp>BAVolCr.AskVol^(CUS10)</stp>
        <stp>Bar</stp>
        <stp/>
        <stp>Open</stp>
        <stp>5</stp>
        <stp>-22</stp>
        <stp/>
        <stp/>
        <stp/>
        <stp/>
        <stp>D</stp>
        <tr r="BT28" s="1"/>
      </tp>
      <tp>
        <v>53</v>
        <stp/>
        <stp>StudyData</stp>
        <stp>BAVolCr.AskVol^(CUS10)</stp>
        <stp>Bar</stp>
        <stp/>
        <stp>Open</stp>
        <stp>1</stp>
        <stp>-56</stp>
        <stp/>
        <stp/>
        <stp/>
        <stp/>
        <stp>D</stp>
        <tr r="AS62" s="1"/>
      </tp>
      <tp>
        <v>88</v>
        <stp/>
        <stp>StudyData</stp>
        <stp>BAVolCr.AskVol^(CUS10)</stp>
        <stp>Bar</stp>
        <stp/>
        <stp>Open</stp>
        <stp>5</stp>
        <stp>-52</stp>
        <stp/>
        <stp/>
        <stp/>
        <stp/>
        <stp>D</stp>
        <tr r="BT58" s="1"/>
      </tp>
      <tp>
        <v>50</v>
        <stp/>
        <stp>StudyData</stp>
        <stp>BAVolCr.AskVol^(CUS10)</stp>
        <stp>Bar</stp>
        <stp/>
        <stp>Open</stp>
        <stp>1</stp>
        <stp>-46</stp>
        <stp/>
        <stp/>
        <stp/>
        <stp/>
        <stp>D</stp>
        <tr r="AS52" s="1"/>
      </tp>
      <tp>
        <v>181</v>
        <stp/>
        <stp>StudyData</stp>
        <stp>BAVolCr.AskVol^(CUS10)</stp>
        <stp>Bar</stp>
        <stp/>
        <stp>Open</stp>
        <stp>5</stp>
        <stp>-42</stp>
        <stp/>
        <stp/>
        <stp/>
        <stp/>
        <stp>D</stp>
        <tr r="BT48" s="1"/>
      </tp>
      <tp>
        <v>37</v>
        <stp/>
        <stp>StudyData</stp>
        <stp>BAVolCr.AskVol^(CUS10)</stp>
        <stp>Bar</stp>
        <stp/>
        <stp>Open</stp>
        <stp>1</stp>
        <stp>-17</stp>
        <stp/>
        <stp/>
        <stp/>
        <stp/>
        <stp>D</stp>
        <tr r="AS23" s="1"/>
      </tp>
      <tp>
        <v>222</v>
        <stp/>
        <stp>StudyData</stp>
        <stp>BAVolCr.AskVol^(CUS10)</stp>
        <stp>Bar</stp>
        <stp/>
        <stp>Open</stp>
        <stp>5</stp>
        <stp>-13</stp>
        <stp/>
        <stp/>
        <stp/>
        <stp/>
        <stp>D</stp>
        <tr r="BT19" s="1"/>
      </tp>
      <tp>
        <v>58</v>
        <stp/>
        <stp>StudyData</stp>
        <stp>BAVolCr.AskVol^(CUS10)</stp>
        <stp>Bar</stp>
        <stp/>
        <stp>Open</stp>
        <stp>1</stp>
        <stp>-37</stp>
        <stp/>
        <stp/>
        <stp/>
        <stp/>
        <stp>D</stp>
        <tr r="AS43" s="1"/>
      </tp>
      <tp>
        <v>1645</v>
        <stp/>
        <stp>StudyData</stp>
        <stp>BAVolCr.AskVol^(CUS10)</stp>
        <stp>Bar</stp>
        <stp/>
        <stp>Open</stp>
        <stp>5</stp>
        <stp>-33</stp>
        <stp/>
        <stp/>
        <stp/>
        <stp/>
        <stp>D</stp>
        <tr r="BT39" s="1"/>
      </tp>
      <tp>
        <v>65</v>
        <stp/>
        <stp>StudyData</stp>
        <stp>BAVolCr.AskVol^(CUS10)</stp>
        <stp>Bar</stp>
        <stp/>
        <stp>Open</stp>
        <stp>1</stp>
        <stp>-27</stp>
        <stp/>
        <stp/>
        <stp/>
        <stp/>
        <stp>D</stp>
        <tr r="AS33" s="1"/>
      </tp>
      <tp>
        <v>421</v>
        <stp/>
        <stp>StudyData</stp>
        <stp>BAVolCr.AskVol^(CUS10)</stp>
        <stp>Bar</stp>
        <stp/>
        <stp>Open</stp>
        <stp>5</stp>
        <stp>-23</stp>
        <stp/>
        <stp/>
        <stp/>
        <stp/>
        <stp>D</stp>
        <tr r="BT29" s="1"/>
      </tp>
      <tp>
        <v>53</v>
        <stp/>
        <stp>StudyData</stp>
        <stp>BAVolCr.AskVol^(CUS10)</stp>
        <stp>Bar</stp>
        <stp/>
        <stp>Open</stp>
        <stp>1</stp>
        <stp>-57</stp>
        <stp/>
        <stp/>
        <stp/>
        <stp/>
        <stp>D</stp>
        <tr r="AS63" s="1"/>
      </tp>
      <tp>
        <v>73</v>
        <stp/>
        <stp>StudyData</stp>
        <stp>BAVolCr.AskVol^(CUS10)</stp>
        <stp>Bar</stp>
        <stp/>
        <stp>Open</stp>
        <stp>5</stp>
        <stp>-53</stp>
        <stp/>
        <stp/>
        <stp/>
        <stp/>
        <stp>D</stp>
        <tr r="BT59" s="1"/>
      </tp>
      <tp>
        <v>49</v>
        <stp/>
        <stp>StudyData</stp>
        <stp>BAVolCr.AskVol^(CUS10)</stp>
        <stp>Bar</stp>
        <stp/>
        <stp>Open</stp>
        <stp>1</stp>
        <stp>-47</stp>
        <stp/>
        <stp/>
        <stp/>
        <stp/>
        <stp>D</stp>
        <tr r="AS53" s="1"/>
      </tp>
      <tp>
        <v>157</v>
        <stp/>
        <stp>StudyData</stp>
        <stp>BAVolCr.AskVol^(CUS10)</stp>
        <stp>Bar</stp>
        <stp/>
        <stp>Open</stp>
        <stp>5</stp>
        <stp>-43</stp>
        <stp/>
        <stp/>
        <stp/>
        <stp/>
        <stp>D</stp>
        <tr r="BT49" s="1"/>
      </tp>
      <tp>
        <v>99180</v>
        <stp/>
        <stp>StudyData</stp>
        <stp>CUS10</stp>
        <stp>FG</stp>
        <stp/>
        <stp>Low</stp>
        <stp>5</stp>
        <stp>-3</stp>
        <stp/>
        <stp/>
        <stp/>
        <stp/>
        <stp>D</stp>
        <tr r="CN9" s="1"/>
        <tr r="BO9" s="1"/>
      </tp>
      <tp>
        <v>99.5625</v>
        <stp/>
        <stp>StudyData</stp>
        <stp>CUS10</stp>
        <stp>FG</stp>
        <stp/>
        <stp>Low</stp>
        <stp>5</stp>
        <stp>-3</stp>
        <stp/>
        <stp/>
        <stp/>
        <stp/>
        <stp>T</stp>
        <tr r="CN9" s="1"/>
        <tr r="BO9" s="1"/>
      </tp>
      <tp>
        <v>99204</v>
        <stp/>
        <stp>StudyData</stp>
        <stp>CUS10</stp>
        <stp>FG</stp>
        <stp/>
        <stp>Low</stp>
        <stp>1</stp>
        <stp>-3</stp>
        <stp/>
        <stp/>
        <stp/>
        <stp/>
        <stp>D</stp>
        <tr r="AN9" s="1"/>
        <tr r="CI9" s="1"/>
      </tp>
      <tp>
        <v>99.640625</v>
        <stp/>
        <stp>StudyData</stp>
        <stp>CUS10</stp>
        <stp>FG</stp>
        <stp/>
        <stp>Low</stp>
        <stp>1</stp>
        <stp>-3</stp>
        <stp/>
        <stp/>
        <stp/>
        <stp/>
        <stp>T</stp>
        <tr r="AN9" s="1"/>
        <tr r="CI9" s="1"/>
      </tp>
      <tp>
        <v>30</v>
        <stp/>
        <stp>StudyData</stp>
        <stp>BAVolCr.AskVol^(CUS10)</stp>
        <stp>Bar</stp>
        <stp/>
        <stp>Open</stp>
        <stp>1</stp>
        <stp>-14</stp>
        <stp/>
        <stp/>
        <stp/>
        <stp/>
        <stp>D</stp>
        <tr r="AS20" s="1"/>
      </tp>
      <tp>
        <v>247</v>
        <stp/>
        <stp>StudyData</stp>
        <stp>BAVolCr.AskVol^(CUS10)</stp>
        <stp>Bar</stp>
        <stp/>
        <stp>Open</stp>
        <stp>5</stp>
        <stp>-10</stp>
        <stp/>
        <stp/>
        <stp/>
        <stp/>
        <stp>D</stp>
        <tr r="BT16" s="1"/>
      </tp>
      <tp>
        <v>97</v>
        <stp/>
        <stp>StudyData</stp>
        <stp>BAVolCr.AskVol^(CUS10)</stp>
        <stp>Bar</stp>
        <stp/>
        <stp>Open</stp>
        <stp>1</stp>
        <stp>-34</stp>
        <stp/>
        <stp/>
        <stp/>
        <stp/>
        <stp>D</stp>
        <tr r="AS40" s="1"/>
      </tp>
      <tp>
        <v>1011</v>
        <stp/>
        <stp>StudyData</stp>
        <stp>BAVolCr.AskVol^(CUS10)</stp>
        <stp>Bar</stp>
        <stp/>
        <stp>Open</stp>
        <stp>5</stp>
        <stp>-30</stp>
        <stp/>
        <stp/>
        <stp/>
        <stp/>
        <stp>D</stp>
        <tr r="BT36" s="1"/>
      </tp>
      <tp>
        <v>72</v>
        <stp/>
        <stp>StudyData</stp>
        <stp>BAVolCr.AskVol^(CUS10)</stp>
        <stp>Bar</stp>
        <stp/>
        <stp>Open</stp>
        <stp>1</stp>
        <stp>-24</stp>
        <stp/>
        <stp/>
        <stp/>
        <stp/>
        <stp>D</stp>
        <tr r="AS30" s="1"/>
      </tp>
      <tp>
        <v>252</v>
        <stp/>
        <stp>StudyData</stp>
        <stp>BAVolCr.AskVol^(CUS10)</stp>
        <stp>Bar</stp>
        <stp/>
        <stp>Open</stp>
        <stp>5</stp>
        <stp>-20</stp>
        <stp/>
        <stp/>
        <stp/>
        <stp/>
        <stp>D</stp>
        <tr r="BT26" s="1"/>
      </tp>
      <tp>
        <v>41</v>
        <stp/>
        <stp>StudyData</stp>
        <stp>BAVolCr.AskVol^(CUS10)</stp>
        <stp>Bar</stp>
        <stp/>
        <stp>Open</stp>
        <stp>1</stp>
        <stp>-54</stp>
        <stp/>
        <stp/>
        <stp/>
        <stp/>
        <stp>D</stp>
        <tr r="AS60" s="1"/>
      </tp>
      <tp>
        <v>83</v>
        <stp/>
        <stp>StudyData</stp>
        <stp>BAVolCr.AskVol^(CUS10)</stp>
        <stp>Bar</stp>
        <stp/>
        <stp>Open</stp>
        <stp>5</stp>
        <stp>-50</stp>
        <stp/>
        <stp/>
        <stp/>
        <stp/>
        <stp>D</stp>
        <tr r="BT56" s="1"/>
      </tp>
      <tp>
        <v>34</v>
        <stp/>
        <stp>StudyData</stp>
        <stp>BAVolCr.AskVol^(CUS10)</stp>
        <stp>Bar</stp>
        <stp/>
        <stp>Open</stp>
        <stp>1</stp>
        <stp>-44</stp>
        <stp/>
        <stp/>
        <stp/>
        <stp/>
        <stp>D</stp>
        <tr r="AS50" s="1"/>
      </tp>
      <tp>
        <v>344</v>
        <stp/>
        <stp>StudyData</stp>
        <stp>BAVolCr.AskVol^(CUS10)</stp>
        <stp>Bar</stp>
        <stp/>
        <stp>Open</stp>
        <stp>5</stp>
        <stp>-40</stp>
        <stp/>
        <stp/>
        <stp/>
        <stp/>
        <stp>D</stp>
        <tr r="BT46" s="1"/>
      </tp>
      <tp>
        <v>47</v>
        <stp/>
        <stp>StudyData</stp>
        <stp>BAVolCr.AskVol^(CUS10)</stp>
        <stp>Bar</stp>
        <stp/>
        <stp>Open</stp>
        <stp>5</stp>
        <stp>-60</stp>
        <stp/>
        <stp/>
        <stp/>
        <stp/>
        <stp>D</stp>
        <tr r="BT66" s="1"/>
      </tp>
      <tp>
        <v>99200</v>
        <stp/>
        <stp>StudyData</stp>
        <stp>CUS10</stp>
        <stp>FG</stp>
        <stp/>
        <stp>Low</stp>
        <stp>5</stp>
        <stp>-2</stp>
        <stp/>
        <stp/>
        <stp/>
        <stp/>
        <stp>D</stp>
        <tr r="CN8" s="1"/>
        <tr r="BO8" s="1"/>
      </tp>
      <tp>
        <v>99.625</v>
        <stp/>
        <stp>StudyData</stp>
        <stp>CUS10</stp>
        <stp>FG</stp>
        <stp/>
        <stp>Low</stp>
        <stp>5</stp>
        <stp>-2</stp>
        <stp/>
        <stp/>
        <stp/>
        <stp/>
        <stp>T</stp>
        <tr r="CN8" s="1"/>
        <tr r="BO8" s="1"/>
      </tp>
      <tp>
        <v>99204</v>
        <stp/>
        <stp>StudyData</stp>
        <stp>CUS10</stp>
        <stp>FG</stp>
        <stp/>
        <stp>Low</stp>
        <stp>1</stp>
        <stp>-2</stp>
        <stp/>
        <stp/>
        <stp/>
        <stp/>
        <stp>D</stp>
        <tr r="AN8" s="1"/>
        <tr r="CI8" s="1"/>
      </tp>
      <tp>
        <v>99.640625</v>
        <stp/>
        <stp>StudyData</stp>
        <stp>CUS10</stp>
        <stp>FG</stp>
        <stp/>
        <stp>Low</stp>
        <stp>1</stp>
        <stp>-2</stp>
        <stp/>
        <stp/>
        <stp/>
        <stp/>
        <stp>T</stp>
        <tr r="AN8" s="1"/>
        <tr r="CI8" s="1"/>
      </tp>
      <tp>
        <v>20</v>
        <stp/>
        <stp>StudyData</stp>
        <stp>BAVolCr.AskVol^(CUS10)</stp>
        <stp>Bar</stp>
        <stp/>
        <stp>Open</stp>
        <stp>1</stp>
        <stp>-15</stp>
        <stp/>
        <stp/>
        <stp/>
        <stp/>
        <stp>D</stp>
        <tr r="AS21" s="1"/>
      </tp>
      <tp>
        <v>293</v>
        <stp/>
        <stp>StudyData</stp>
        <stp>BAVolCr.AskVol^(CUS10)</stp>
        <stp>Bar</stp>
        <stp/>
        <stp>Open</stp>
        <stp>5</stp>
        <stp>-11</stp>
        <stp/>
        <stp/>
        <stp/>
        <stp/>
        <stp>D</stp>
        <tr r="BT17" s="1"/>
      </tp>
      <tp>
        <v>40</v>
        <stp/>
        <stp>StudyData</stp>
        <stp>BAVolCr.AskVol^(CUS10)</stp>
        <stp>Bar</stp>
        <stp/>
        <stp>Open</stp>
        <stp>1</stp>
        <stp>-35</stp>
        <stp/>
        <stp/>
        <stp/>
        <stp/>
        <stp>D</stp>
        <tr r="AS41" s="1"/>
      </tp>
      <tp>
        <v>1393</v>
        <stp/>
        <stp>StudyData</stp>
        <stp>BAVolCr.AskVol^(CUS10)</stp>
        <stp>Bar</stp>
        <stp/>
        <stp>Open</stp>
        <stp>5</stp>
        <stp>-31</stp>
        <stp/>
        <stp/>
        <stp/>
        <stp/>
        <stp>D</stp>
        <tr r="BT37" s="1"/>
      </tp>
      <tp>
        <v>61</v>
        <stp/>
        <stp>StudyData</stp>
        <stp>BAVolCr.AskVol^(CUS10)</stp>
        <stp>Bar</stp>
        <stp/>
        <stp>Open</stp>
        <stp>1</stp>
        <stp>-25</stp>
        <stp/>
        <stp/>
        <stp/>
        <stp/>
        <stp>D</stp>
        <tr r="AS31" s="1"/>
      </tp>
      <tp>
        <v>275</v>
        <stp/>
        <stp>StudyData</stp>
        <stp>BAVolCr.AskVol^(CUS10)</stp>
        <stp>Bar</stp>
        <stp/>
        <stp>Open</stp>
        <stp>5</stp>
        <stp>-21</stp>
        <stp/>
        <stp/>
        <stp/>
        <stp/>
        <stp>D</stp>
        <tr r="BT27" s="1"/>
      </tp>
      <tp>
        <v>35</v>
        <stp/>
        <stp>StudyData</stp>
        <stp>BAVolCr.AskVol^(CUS10)</stp>
        <stp>Bar</stp>
        <stp/>
        <stp>Open</stp>
        <stp>1</stp>
        <stp>-55</stp>
        <stp/>
        <stp/>
        <stp/>
        <stp/>
        <stp>D</stp>
        <tr r="AS61" s="1"/>
      </tp>
      <tp>
        <v>87</v>
        <stp/>
        <stp>StudyData</stp>
        <stp>BAVolCr.AskVol^(CUS10)</stp>
        <stp>Bar</stp>
        <stp/>
        <stp>Open</stp>
        <stp>5</stp>
        <stp>-51</stp>
        <stp/>
        <stp/>
        <stp/>
        <stp/>
        <stp>D</stp>
        <tr r="BT57" s="1"/>
      </tp>
      <tp>
        <v>42</v>
        <stp/>
        <stp>StudyData</stp>
        <stp>BAVolCr.AskVol^(CUS10)</stp>
        <stp>Bar</stp>
        <stp/>
        <stp>Open</stp>
        <stp>1</stp>
        <stp>-45</stp>
        <stp/>
        <stp/>
        <stp/>
        <stp/>
        <stp>D</stp>
        <tr r="AS51" s="1"/>
      </tp>
      <tp>
        <v>285</v>
        <stp/>
        <stp>StudyData</stp>
        <stp>BAVolCr.AskVol^(CUS10)</stp>
        <stp>Bar</stp>
        <stp/>
        <stp>Open</stp>
        <stp>5</stp>
        <stp>-41</stp>
        <stp/>
        <stp/>
        <stp/>
        <stp/>
        <stp>D</stp>
        <tr r="BT47" s="1"/>
      </tp>
      <tp>
        <v>0</v>
        <stp/>
        <stp>StudyData</stp>
        <stp>AlgOrdAskVol(CUS10)</stp>
        <stp>Bar</stp>
        <stp/>
        <stp>Open</stp>
        <stp>1</stp>
        <stp>-28</stp>
        <stp/>
        <stp/>
        <stp/>
        <stp/>
        <stp>D</stp>
        <tr r="AQ34" s="1"/>
        <tr r="AQ34" s="1"/>
      </tp>
      <tp>
        <v>0</v>
        <stp/>
        <stp>StudyData</stp>
        <stp>AlgOrdAskVol(CUS10)</stp>
        <stp>Bar</stp>
        <stp/>
        <stp>Open</stp>
        <stp>1</stp>
        <stp>-38</stp>
        <stp/>
        <stp/>
        <stp/>
        <stp/>
        <stp>D</stp>
        <tr r="AQ44" s="1"/>
        <tr r="AQ44" s="1"/>
      </tp>
      <tp>
        <v>0</v>
        <stp/>
        <stp>StudyData</stp>
        <stp>AlgOrdAskVol(CUS10)</stp>
        <stp>Bar</stp>
        <stp/>
        <stp>Open</stp>
        <stp>1</stp>
        <stp>-18</stp>
        <stp/>
        <stp/>
        <stp/>
        <stp/>
        <stp>D</stp>
        <tr r="AQ24" s="1"/>
        <tr r="AQ24" s="1"/>
      </tp>
      <tp>
        <v>0</v>
        <stp/>
        <stp>StudyData</stp>
        <stp>AlgOrdAskVol(CUS10)</stp>
        <stp>Bar</stp>
        <stp/>
        <stp>Open</stp>
        <stp>1</stp>
        <stp>-48</stp>
        <stp/>
        <stp/>
        <stp/>
        <stp/>
        <stp>D</stp>
        <tr r="AQ54" s="1"/>
        <tr r="AQ54" s="1"/>
      </tp>
      <tp>
        <v>0</v>
        <stp/>
        <stp>StudyData</stp>
        <stp>AlgOrdAskVol(CUS10)</stp>
        <stp>Bar</stp>
        <stp/>
        <stp>Open</stp>
        <stp>1</stp>
        <stp>-58</stp>
        <stp/>
        <stp/>
        <stp/>
        <stp/>
        <stp>D</stp>
        <tr r="AQ64" s="1"/>
        <tr r="AQ64" s="1"/>
      </tp>
      <tp>
        <v>99.671875</v>
        <stp/>
        <stp>StudyData</stp>
        <stp>SUBMINUTE((CUS10),5,Regular)</stp>
        <stp>FG</stp>
        <stp/>
        <stp>Open</stp>
        <stp>5</stp>
        <stp>-8</stp>
        <stp/>
        <stp/>
        <stp/>
        <stp/>
        <stp>T</stp>
        <tr r="AA14" s="1"/>
        <tr r="CB14" s="1"/>
      </tp>
      <tp>
        <v>99214</v>
        <stp/>
        <stp>StudyData</stp>
        <stp>SUBMINUTE((CUS10),5,Regular)</stp>
        <stp>FG</stp>
        <stp/>
        <stp>Open</stp>
        <stp>5</stp>
        <stp>-8</stp>
        <stp/>
        <stp/>
        <stp/>
        <stp/>
        <stp>D</stp>
        <tr r="AA14" s="1"/>
        <tr r="CB14" s="1"/>
      </tp>
      <tp>
        <v>25</v>
        <stp/>
        <stp>StudyData</stp>
        <stp>BAVolCr.BidVol^(CUS10)</stp>
        <stp>Bar</stp>
        <stp/>
        <stp>Open</stp>
        <stp>1</stp>
        <stp>-20</stp>
        <stp/>
        <stp/>
        <stp/>
        <stp/>
        <stp>D</stp>
        <tr r="AR26" s="1"/>
      </tp>
      <tp>
        <v>538</v>
        <stp/>
        <stp>StudyData</stp>
        <stp>BAVolCr.BidVol^(CUS10)</stp>
        <stp>Bar</stp>
        <stp/>
        <stp>Open</stp>
        <stp>5</stp>
        <stp>-24</stp>
        <stp/>
        <stp/>
        <stp/>
        <stp/>
        <stp>D</stp>
        <tr r="BS30" s="1"/>
      </tp>
      <tp>
        <v>64</v>
        <stp/>
        <stp>StudyData</stp>
        <stp>BAVolCr.BidVol^(CUS10)</stp>
        <stp>Bar</stp>
        <stp/>
        <stp>Open</stp>
        <stp>1</stp>
        <stp>-30</stp>
        <stp/>
        <stp/>
        <stp/>
        <stp/>
        <stp>D</stp>
        <tr r="AR36" s="1"/>
      </tp>
      <tp>
        <v>1960</v>
        <stp/>
        <stp>StudyData</stp>
        <stp>BAVolCr.BidVol^(CUS10)</stp>
        <stp>Bar</stp>
        <stp/>
        <stp>Open</stp>
        <stp>5</stp>
        <stp>-34</stp>
        <stp/>
        <stp/>
        <stp/>
        <stp/>
        <stp>D</stp>
        <tr r="BS40" s="1"/>
      </tp>
      <tp>
        <v>85</v>
        <stp/>
        <stp>StudyData</stp>
        <stp>BAVolCr.BidVol^(CUS10)</stp>
        <stp>Bar</stp>
        <stp/>
        <stp>Open</stp>
        <stp>1</stp>
        <stp>-10</stp>
        <stp/>
        <stp/>
        <stp/>
        <stp/>
        <stp>D</stp>
        <tr r="AR16" s="1"/>
      </tp>
      <tp>
        <v>313</v>
        <stp/>
        <stp>StudyData</stp>
        <stp>BAVolCr.BidVol^(CUS10)</stp>
        <stp>Bar</stp>
        <stp/>
        <stp>Open</stp>
        <stp>5</stp>
        <stp>-14</stp>
        <stp/>
        <stp/>
        <stp/>
        <stp/>
        <stp>D</stp>
        <tr r="BS20" s="1"/>
      </tp>
      <tp>
        <v>30</v>
        <stp/>
        <stp>StudyData</stp>
        <stp>BAVolCr.BidVol^(CUS10)</stp>
        <stp>Bar</stp>
        <stp/>
        <stp>Open</stp>
        <stp>1</stp>
        <stp>-60</stp>
        <stp/>
        <stp/>
        <stp/>
        <stp/>
        <stp>D</stp>
        <tr r="AR66" s="1"/>
      </tp>
      <tp>
        <v>64</v>
        <stp/>
        <stp>StudyData</stp>
        <stp>BAVolCr.BidVol^(CUS10)</stp>
        <stp>Bar</stp>
        <stp/>
        <stp>Open</stp>
        <stp>1</stp>
        <stp>-40</stp>
        <stp/>
        <stp/>
        <stp/>
        <stp/>
        <stp>D</stp>
        <tr r="AR46" s="1"/>
      </tp>
      <tp>
        <v>193</v>
        <stp/>
        <stp>StudyData</stp>
        <stp>BAVolCr.BidVol^(CUS10)</stp>
        <stp>Bar</stp>
        <stp/>
        <stp>Open</stp>
        <stp>5</stp>
        <stp>-44</stp>
        <stp/>
        <stp/>
        <stp/>
        <stp/>
        <stp>D</stp>
        <tr r="BS50" s="1"/>
      </tp>
      <tp>
        <v>129</v>
        <stp/>
        <stp>StudyData</stp>
        <stp>BAVolCr.BidVol^(CUS10)</stp>
        <stp>Bar</stp>
        <stp/>
        <stp>Open</stp>
        <stp>1</stp>
        <stp>-50</stp>
        <stp/>
        <stp/>
        <stp/>
        <stp/>
        <stp>D</stp>
        <tr r="AR56" s="1"/>
      </tp>
      <tp>
        <v>183</v>
        <stp/>
        <stp>StudyData</stp>
        <stp>BAVolCr.BidVol^(CUS10)</stp>
        <stp>Bar</stp>
        <stp/>
        <stp>Open</stp>
        <stp>5</stp>
        <stp>-54</stp>
        <stp/>
        <stp/>
        <stp/>
        <stp/>
        <stp>D</stp>
        <tr r="BS60" s="1"/>
      </tp>
      <tp t="s">
        <v/>
        <stp/>
        <stp>StudyData</stp>
        <stp>AlgOrdBidVol(SUBMINUTE((CUS10),5,Regular),1,0)</stp>
        <stp>Bar</stp>
        <stp/>
        <stp>Open</stp>
        <stp>5</stp>
        <stp>-7</stp>
        <stp/>
        <stp/>
        <stp/>
        <stp/>
        <stp>D</stp>
        <tr r="AE13" s="1"/>
      </tp>
      <tp t="s">
        <v/>
        <stp/>
        <stp>StudyData</stp>
        <stp>AlgOrdBidVol(SUBMINUTE((CUS10),1,Regular),1,0)</stp>
        <stp>Bar</stp>
        <stp/>
        <stp>Open</stp>
        <stp>5</stp>
        <stp>-7</stp>
        <stp/>
        <stp/>
        <stp/>
        <stp/>
        <stp>D</stp>
        <tr r="E13" s="1"/>
      </tp>
      <tp t="s">
        <v/>
        <stp/>
        <stp>StudyData</stp>
        <stp>AlgOrdAskVol(SUBMINUTE((CUS10),5,Regular),1,0)</stp>
        <stp>Bar</stp>
        <stp/>
        <stp>Open</stp>
        <stp>5</stp>
        <stp>-8</stp>
        <stp/>
        <stp/>
        <stp/>
        <stp/>
        <stp>D</stp>
        <tr r="AF14" s="1"/>
      </tp>
      <tp t="s">
        <v/>
        <stp/>
        <stp>StudyData</stp>
        <stp>AlgOrdAskVol(SUBMINUTE((CUS10),1,Regular),1,0)</stp>
        <stp>Bar</stp>
        <stp/>
        <stp>Open</stp>
        <stp>5</stp>
        <stp>-8</stp>
        <stp/>
        <stp/>
        <stp/>
        <stp/>
        <stp>D</stp>
        <tr r="F14" s="1"/>
      </tp>
      <tp>
        <v>99.671875</v>
        <stp/>
        <stp>StudyData</stp>
        <stp>SUBMINUTE((CUS10),1,FillGap)</stp>
        <stp>Bar</stp>
        <stp/>
        <stp>Close</stp>
        <stp>5</stp>
        <stp>-36</stp>
        <stp/>
        <stp/>
        <stp/>
        <stp/>
        <stp>T</stp>
        <tr r="C42" s="1"/>
        <tr r="C42" s="1"/>
        <tr r="BZ42" s="1"/>
        <tr r="BZ42" s="1"/>
      </tp>
      <tp>
        <v>99.671875</v>
        <stp/>
        <stp>StudyData</stp>
        <stp>SUBMINUTE((CUS10),1,FillGap)</stp>
        <stp>Bar</stp>
        <stp/>
        <stp>Close</stp>
        <stp>5</stp>
        <stp>-26</stp>
        <stp/>
        <stp/>
        <stp/>
        <stp/>
        <stp>T</stp>
        <tr r="C32" s="1"/>
        <tr r="C32" s="1"/>
        <tr r="BZ32" s="1"/>
        <tr r="BZ32" s="1"/>
      </tp>
      <tp>
        <v>99.671875</v>
        <stp/>
        <stp>StudyData</stp>
        <stp>SUBMINUTE((CUS10),1,FillGap)</stp>
        <stp>Bar</stp>
        <stp/>
        <stp>Close</stp>
        <stp>5</stp>
        <stp>-16</stp>
        <stp/>
        <stp/>
        <stp/>
        <stp/>
        <stp>T</stp>
        <tr r="C22" s="1"/>
        <tr r="C22" s="1"/>
        <tr r="BZ22" s="1"/>
        <tr r="BZ22" s="1"/>
      </tp>
      <tp>
        <v>99.671875</v>
        <stp/>
        <stp>StudyData</stp>
        <stp>SUBMINUTE((CUS10),1,FillGap)</stp>
        <stp>Bar</stp>
        <stp/>
        <stp>Close</stp>
        <stp>5</stp>
        <stp>-56</stp>
        <stp/>
        <stp/>
        <stp/>
        <stp/>
        <stp>T</stp>
        <tr r="C62" s="1"/>
        <tr r="C62" s="1"/>
        <tr r="BZ62" s="1"/>
        <tr r="BZ62" s="1"/>
      </tp>
      <tp>
        <v>99.671875</v>
        <stp/>
        <stp>StudyData</stp>
        <stp>SUBMINUTE((CUS10),1,FillGap)</stp>
        <stp>Bar</stp>
        <stp/>
        <stp>Close</stp>
        <stp>5</stp>
        <stp>-46</stp>
        <stp/>
        <stp/>
        <stp/>
        <stp/>
        <stp>T</stp>
        <tr r="C52" s="1"/>
        <tr r="C52" s="1"/>
        <tr r="BZ52" s="1"/>
        <tr r="BZ52" s="1"/>
      </tp>
      <tp>
        <v>99.671875</v>
        <stp/>
        <stp>StudyData</stp>
        <stp>SUBMINUTE((CUS10),5,FillGap)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99.640625</v>
        <stp/>
        <stp>StudyData</stp>
        <stp>SUBMINUTE((CUS10),5,FillGap)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99.65625</v>
        <stp/>
        <stp>StudyData</stp>
        <stp>SUBMINUTE((CUS10),5,FillGap)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99.65625</v>
        <stp/>
        <stp>StudyData</stp>
        <stp>SUBMINUTE((CUS10),5,FillGap)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99.640625</v>
        <stp/>
        <stp>StudyData</stp>
        <stp>SUBMINUTE((CUS10),5,FillGap)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</v>
        <stp/>
        <stp>StudyData</stp>
        <stp>AlgOrdAskVol(CUS10)</stp>
        <stp>Bar</stp>
        <stp/>
        <stp>Open</stp>
        <stp>1</stp>
        <stp>-29</stp>
        <stp/>
        <stp/>
        <stp/>
        <stp/>
        <stp>D</stp>
        <tr r="AQ35" s="1"/>
        <tr r="AQ35" s="1"/>
      </tp>
      <tp>
        <v>0</v>
        <stp/>
        <stp>StudyData</stp>
        <stp>AlgOrdAskVol(CUS10)</stp>
        <stp>Bar</stp>
        <stp/>
        <stp>Open</stp>
        <stp>1</stp>
        <stp>-39</stp>
        <stp/>
        <stp/>
        <stp/>
        <stp/>
        <stp>D</stp>
        <tr r="AQ45" s="1"/>
        <tr r="AQ45" s="1"/>
      </tp>
      <tp>
        <v>0</v>
        <stp/>
        <stp>StudyData</stp>
        <stp>AlgOrdAskVol(CUS10)</stp>
        <stp>Bar</stp>
        <stp/>
        <stp>Open</stp>
        <stp>1</stp>
        <stp>-19</stp>
        <stp/>
        <stp/>
        <stp/>
        <stp/>
        <stp>D</stp>
        <tr r="AQ25" s="1"/>
        <tr r="AQ25" s="1"/>
      </tp>
      <tp>
        <v>0</v>
        <stp/>
        <stp>StudyData</stp>
        <stp>AlgOrdAskVol(CUS10)</stp>
        <stp>Bar</stp>
        <stp/>
        <stp>Open</stp>
        <stp>1</stp>
        <stp>-49</stp>
        <stp/>
        <stp/>
        <stp/>
        <stp/>
        <stp>D</stp>
        <tr r="AQ55" s="1"/>
        <tr r="AQ55" s="1"/>
      </tp>
      <tp>
        <v>0</v>
        <stp/>
        <stp>StudyData</stp>
        <stp>AlgOrdAskVol(CUS10)</stp>
        <stp>Bar</stp>
        <stp/>
        <stp>Open</stp>
        <stp>1</stp>
        <stp>-59</stp>
        <stp/>
        <stp/>
        <stp/>
        <stp/>
        <stp>D</stp>
        <tr r="AQ65" s="1"/>
        <tr r="AQ65" s="1"/>
      </tp>
      <tp>
        <v>99.65625</v>
        <stp/>
        <stp>StudyData</stp>
        <stp>SUBMINUTE((CUS10),5,Regular)</stp>
        <stp>FG</stp>
        <stp/>
        <stp>Open</stp>
        <stp>5</stp>
        <stp>-9</stp>
        <stp/>
        <stp/>
        <stp/>
        <stp/>
        <stp>T</stp>
        <tr r="AA15" s="1"/>
        <tr r="CB15" s="1"/>
      </tp>
      <tp>
        <v>99210</v>
        <stp/>
        <stp>StudyData</stp>
        <stp>SUBMINUTE((CUS10),5,Regular)</stp>
        <stp>FG</stp>
        <stp/>
        <stp>Open</stp>
        <stp>5</stp>
        <stp>-9</stp>
        <stp/>
        <stp/>
        <stp/>
        <stp/>
        <stp>D</stp>
        <tr r="AA15" s="1"/>
        <tr r="CB15" s="1"/>
      </tp>
      <tp>
        <v>23</v>
        <stp/>
        <stp>StudyData</stp>
        <stp>BAVolCr.BidVol^(CUS10)</stp>
        <stp>Bar</stp>
        <stp/>
        <stp>Open</stp>
        <stp>1</stp>
        <stp>-21</stp>
        <stp/>
        <stp/>
        <stp/>
        <stp/>
        <stp>D</stp>
        <tr r="AR27" s="1"/>
      </tp>
      <tp>
        <v>468</v>
        <stp/>
        <stp>StudyData</stp>
        <stp>BAVolCr.BidVol^(CUS10)</stp>
        <stp>Bar</stp>
        <stp/>
        <stp>Open</stp>
        <stp>5</stp>
        <stp>-25</stp>
        <stp/>
        <stp/>
        <stp/>
        <stp/>
        <stp>D</stp>
        <tr r="BS31" s="1"/>
      </tp>
      <tp>
        <v>59</v>
        <stp/>
        <stp>StudyData</stp>
        <stp>BAVolCr.BidVol^(CUS10)</stp>
        <stp>Bar</stp>
        <stp/>
        <stp>Open</stp>
        <stp>1</stp>
        <stp>-31</stp>
        <stp/>
        <stp/>
        <stp/>
        <stp/>
        <stp>D</stp>
        <tr r="AR37" s="1"/>
      </tp>
      <tp>
        <v>1635</v>
        <stp/>
        <stp>StudyData</stp>
        <stp>BAVolCr.BidVol^(CUS10)</stp>
        <stp>Bar</stp>
        <stp/>
        <stp>Open</stp>
        <stp>5</stp>
        <stp>-35</stp>
        <stp/>
        <stp/>
        <stp/>
        <stp/>
        <stp>D</stp>
        <tr r="BS41" s="1"/>
      </tp>
      <tp>
        <v>70</v>
        <stp/>
        <stp>StudyData</stp>
        <stp>BAVolCr.BidVol^(CUS10)</stp>
        <stp>Bar</stp>
        <stp/>
        <stp>Open</stp>
        <stp>1</stp>
        <stp>-11</stp>
        <stp/>
        <stp/>
        <stp/>
        <stp/>
        <stp>D</stp>
        <tr r="AR17" s="1"/>
      </tp>
      <tp>
        <v>415</v>
        <stp/>
        <stp>StudyData</stp>
        <stp>BAVolCr.BidVol^(CUS10)</stp>
        <stp>Bar</stp>
        <stp/>
        <stp>Open</stp>
        <stp>5</stp>
        <stp>-15</stp>
        <stp/>
        <stp/>
        <stp/>
        <stp/>
        <stp>D</stp>
        <tr r="BS21" s="1"/>
      </tp>
      <tp>
        <v>74</v>
        <stp/>
        <stp>StudyData</stp>
        <stp>BAVolCr.BidVol^(CUS10)</stp>
        <stp>Bar</stp>
        <stp/>
        <stp>Open</stp>
        <stp>1</stp>
        <stp>-41</stp>
        <stp/>
        <stp/>
        <stp/>
        <stp/>
        <stp>D</stp>
        <tr r="AR47" s="1"/>
      </tp>
      <tp>
        <v>152</v>
        <stp/>
        <stp>StudyData</stp>
        <stp>BAVolCr.BidVol^(CUS10)</stp>
        <stp>Bar</stp>
        <stp/>
        <stp>Open</stp>
        <stp>5</stp>
        <stp>-45</stp>
        <stp/>
        <stp/>
        <stp/>
        <stp/>
        <stp>D</stp>
        <tr r="BS51" s="1"/>
      </tp>
      <tp>
        <v>164</v>
        <stp/>
        <stp>StudyData</stp>
        <stp>BAVolCr.BidVol^(CUS10)</stp>
        <stp>Bar</stp>
        <stp/>
        <stp>Open</stp>
        <stp>1</stp>
        <stp>-51</stp>
        <stp/>
        <stp/>
        <stp/>
        <stp/>
        <stp>D</stp>
        <tr r="AR57" s="1"/>
      </tp>
      <tp>
        <v>172</v>
        <stp/>
        <stp>StudyData</stp>
        <stp>BAVolCr.BidVol^(CUS10)</stp>
        <stp>Bar</stp>
        <stp/>
        <stp>Open</stp>
        <stp>5</stp>
        <stp>-55</stp>
        <stp/>
        <stp/>
        <stp/>
        <stp/>
        <stp>D</stp>
        <tr r="BS61" s="1"/>
      </tp>
      <tp t="s">
        <v/>
        <stp/>
        <stp>StudyData</stp>
        <stp>AlgOrdBidVol(SUBMINUTE((CUS10),5,Regular),1,0)</stp>
        <stp>Bar</stp>
        <stp/>
        <stp>Open</stp>
        <stp>5</stp>
        <stp>-6</stp>
        <stp/>
        <stp/>
        <stp/>
        <stp/>
        <stp>D</stp>
        <tr r="AE12" s="1"/>
      </tp>
      <tp t="s">
        <v/>
        <stp/>
        <stp>StudyData</stp>
        <stp>AlgOrdBidVol(SUBMINUTE((CUS10),1,Regular),1,0)</stp>
        <stp>Bar</stp>
        <stp/>
        <stp>Open</stp>
        <stp>5</stp>
        <stp>-6</stp>
        <stp/>
        <stp/>
        <stp/>
        <stp/>
        <stp>D</stp>
        <tr r="E12" s="1"/>
      </tp>
      <tp t="s">
        <v/>
        <stp/>
        <stp>StudyData</stp>
        <stp>AlgOrdAskVol(SUBMINUTE((CUS10),5,Regular),1,0)</stp>
        <stp>Bar</stp>
        <stp/>
        <stp>Open</stp>
        <stp>5</stp>
        <stp>-9</stp>
        <stp/>
        <stp/>
        <stp/>
        <stp/>
        <stp>D</stp>
        <tr r="AF15" s="1"/>
      </tp>
      <tp t="s">
        <v/>
        <stp/>
        <stp>StudyData</stp>
        <stp>AlgOrdAskVol(SUBMINUTE((CUS10),1,Regular),1,0)</stp>
        <stp>Bar</stp>
        <stp/>
        <stp>Open</stp>
        <stp>5</stp>
        <stp>-9</stp>
        <stp/>
        <stp/>
        <stp/>
        <stp/>
        <stp>D</stp>
        <tr r="F15" s="1"/>
      </tp>
      <tp>
        <v>99.671875</v>
        <stp/>
        <stp>StudyData</stp>
        <stp>SUBMINUTE((CUS10),1,FillGap)</stp>
        <stp>Bar</stp>
        <stp/>
        <stp>Close</stp>
        <stp>5</stp>
        <stp>-37</stp>
        <stp/>
        <stp/>
        <stp/>
        <stp/>
        <stp>T</stp>
        <tr r="C43" s="1"/>
        <tr r="C43" s="1"/>
        <tr r="BZ43" s="1"/>
        <tr r="BZ43" s="1"/>
      </tp>
      <tp>
        <v>99.671875</v>
        <stp/>
        <stp>StudyData</stp>
        <stp>SUBMINUTE((CUS10),1,FillGap)</stp>
        <stp>Bar</stp>
        <stp/>
        <stp>Close</stp>
        <stp>5</stp>
        <stp>-27</stp>
        <stp/>
        <stp/>
        <stp/>
        <stp/>
        <stp>T</stp>
        <tr r="C33" s="1"/>
        <tr r="C33" s="1"/>
        <tr r="BZ33" s="1"/>
        <tr r="BZ33" s="1"/>
      </tp>
      <tp>
        <v>99.671875</v>
        <stp/>
        <stp>StudyData</stp>
        <stp>SUBMINUTE((CUS10),1,FillGap)</stp>
        <stp>Bar</stp>
        <stp/>
        <stp>Close</stp>
        <stp>5</stp>
        <stp>-17</stp>
        <stp/>
        <stp/>
        <stp/>
        <stp/>
        <stp>T</stp>
        <tr r="C23" s="1"/>
        <tr r="C23" s="1"/>
        <tr r="BZ23" s="1"/>
        <tr r="BZ23" s="1"/>
      </tp>
      <tp>
        <v>99.671875</v>
        <stp/>
        <stp>StudyData</stp>
        <stp>SUBMINUTE((CUS10),1,FillGap)</stp>
        <stp>Bar</stp>
        <stp/>
        <stp>Close</stp>
        <stp>5</stp>
        <stp>-57</stp>
        <stp/>
        <stp/>
        <stp/>
        <stp/>
        <stp>T</stp>
        <tr r="C63" s="1"/>
        <tr r="C63" s="1"/>
        <tr r="BZ63" s="1"/>
        <tr r="BZ63" s="1"/>
      </tp>
      <tp>
        <v>99.671875</v>
        <stp/>
        <stp>StudyData</stp>
        <stp>SUBMINUTE((CUS10),1,FillGap)</stp>
        <stp>Bar</stp>
        <stp/>
        <stp>Close</stp>
        <stp>5</stp>
        <stp>-47</stp>
        <stp/>
        <stp/>
        <stp/>
        <stp/>
        <stp>T</stp>
        <tr r="C53" s="1"/>
        <tr r="C53" s="1"/>
        <tr r="BZ53" s="1"/>
        <tr r="BZ53" s="1"/>
      </tp>
      <tp>
        <v>99.65625</v>
        <stp/>
        <stp>StudyData</stp>
        <stp>SUBMINUTE((CUS10),5,FillGap)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99.671875</v>
        <stp/>
        <stp>StudyData</stp>
        <stp>SUBMINUTE((CUS10),5,FillGap)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99.640625</v>
        <stp/>
        <stp>StudyData</stp>
        <stp>SUBMINUTE((CUS10),5,FillGap)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99.65625</v>
        <stp/>
        <stp>StudyData</stp>
        <stp>SUBMINUTE((CUS10),5,FillGap)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99.65625</v>
        <stp/>
        <stp>StudyData</stp>
        <stp>SUBMINUTE((CUS10),5,FillGap)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99.65625</v>
        <stp/>
        <stp>StudyData</stp>
        <stp>SUBMINUTE((CUS10),5,Regular)</stp>
        <stp>FG</stp>
        <stp/>
        <stp>Low</stp>
        <stp>5</stp>
        <stp>0</stp>
        <stp/>
        <stp/>
        <stp/>
        <stp/>
        <stp>T</stp>
        <tr r="AC6" s="1"/>
        <tr r="CD6" s="1"/>
      </tp>
      <tp>
        <v>99210</v>
        <stp/>
        <stp>StudyData</stp>
        <stp>SUBMINUTE((CUS10),5,Regular)</stp>
        <stp>FG</stp>
        <stp/>
        <stp>Low</stp>
        <stp>5</stp>
        <stp>0</stp>
        <stp/>
        <stp/>
        <stp/>
        <stp/>
        <stp>D</stp>
        <tr r="AC6" s="1"/>
        <tr r="CD6" s="1"/>
      </tp>
      <tp>
        <v>0</v>
        <stp/>
        <stp>StudyData</stp>
        <stp>AlgOrdBidVol(CUS10)</stp>
        <stp>Bar</stp>
        <stp/>
        <stp>Open</stp>
        <stp>1</stp>
        <stp>-29</stp>
        <stp/>
        <stp/>
        <stp/>
        <stp/>
        <stp>D</stp>
        <tr r="AP35" s="1"/>
        <tr r="AP35" s="1"/>
      </tp>
      <tp>
        <v>0</v>
        <stp/>
        <stp>StudyData</stp>
        <stp>AlgOrdBidVol(CUS10)</stp>
        <stp>Bar</stp>
        <stp/>
        <stp>Open</stp>
        <stp>1</stp>
        <stp>-39</stp>
        <stp/>
        <stp/>
        <stp/>
        <stp/>
        <stp>D</stp>
        <tr r="AP45" s="1"/>
        <tr r="AP45" s="1"/>
      </tp>
      <tp>
        <v>0</v>
        <stp/>
        <stp>StudyData</stp>
        <stp>AlgOrdBidVol(CUS10)</stp>
        <stp>Bar</stp>
        <stp/>
        <stp>Open</stp>
        <stp>1</stp>
        <stp>-19</stp>
        <stp/>
        <stp/>
        <stp/>
        <stp/>
        <stp>D</stp>
        <tr r="AP25" s="1"/>
        <tr r="AP25" s="1"/>
      </tp>
      <tp>
        <v>0</v>
        <stp/>
        <stp>StudyData</stp>
        <stp>AlgOrdBidVol(CUS10)</stp>
        <stp>Bar</stp>
        <stp/>
        <stp>Open</stp>
        <stp>1</stp>
        <stp>-49</stp>
        <stp/>
        <stp/>
        <stp/>
        <stp/>
        <stp>D</stp>
        <tr r="AP55" s="1"/>
        <tr r="AP55" s="1"/>
      </tp>
      <tp>
        <v>0</v>
        <stp/>
        <stp>StudyData</stp>
        <stp>AlgOrdBidVol(CUS10)</stp>
        <stp>Bar</stp>
        <stp/>
        <stp>Open</stp>
        <stp>1</stp>
        <stp>-59</stp>
        <stp/>
        <stp/>
        <stp/>
        <stp/>
        <stp>D</stp>
        <tr r="AP65" s="1"/>
        <tr r="AP65" s="1"/>
      </tp>
      <tp>
        <v>33</v>
        <stp/>
        <stp>StudyData</stp>
        <stp>BAVolCr.BidVol^(CUS10)</stp>
        <stp>Bar</stp>
        <stp/>
        <stp>Open</stp>
        <stp>1</stp>
        <stp>-22</stp>
        <stp/>
        <stp/>
        <stp/>
        <stp/>
        <stp>D</stp>
        <tr r="AR28" s="1"/>
      </tp>
      <tp>
        <v>445</v>
        <stp/>
        <stp>StudyData</stp>
        <stp>BAVolCr.BidVol^(CUS10)</stp>
        <stp>Bar</stp>
        <stp/>
        <stp>Open</stp>
        <stp>5</stp>
        <stp>-26</stp>
        <stp/>
        <stp/>
        <stp/>
        <stp/>
        <stp>D</stp>
        <tr r="BS32" s="1"/>
      </tp>
      <tp>
        <v>47</v>
        <stp/>
        <stp>StudyData</stp>
        <stp>BAVolCr.BidVol^(CUS10)</stp>
        <stp>Bar</stp>
        <stp/>
        <stp>Open</stp>
        <stp>1</stp>
        <stp>-32</stp>
        <stp/>
        <stp/>
        <stp/>
        <stp/>
        <stp>D</stp>
        <tr r="AR38" s="1"/>
      </tp>
      <tp>
        <v>1354</v>
        <stp/>
        <stp>StudyData</stp>
        <stp>BAVolCr.BidVol^(CUS10)</stp>
        <stp>Bar</stp>
        <stp/>
        <stp>Open</stp>
        <stp>5</stp>
        <stp>-36</stp>
        <stp/>
        <stp/>
        <stp/>
        <stp/>
        <stp>D</stp>
        <tr r="BS42" s="1"/>
      </tp>
      <tp>
        <v>35</v>
        <stp/>
        <stp>StudyData</stp>
        <stp>BAVolCr.BidVol^(CUS10)</stp>
        <stp>Bar</stp>
        <stp/>
        <stp>Open</stp>
        <stp>1</stp>
        <stp>-12</stp>
        <stp/>
        <stp/>
        <stp/>
        <stp/>
        <stp>D</stp>
        <tr r="AR18" s="1"/>
      </tp>
      <tp>
        <v>389</v>
        <stp/>
        <stp>StudyData</stp>
        <stp>BAVolCr.BidVol^(CUS10)</stp>
        <stp>Bar</stp>
        <stp/>
        <stp>Open</stp>
        <stp>5</stp>
        <stp>-16</stp>
        <stp/>
        <stp/>
        <stp/>
        <stp/>
        <stp>D</stp>
        <tr r="BS22" s="1"/>
      </tp>
      <tp>
        <v>63</v>
        <stp/>
        <stp>StudyData</stp>
        <stp>BAVolCr.BidVol^(CUS10)</stp>
        <stp>Bar</stp>
        <stp/>
        <stp>Open</stp>
        <stp>1</stp>
        <stp>-42</stp>
        <stp/>
        <stp/>
        <stp/>
        <stp/>
        <stp>D</stp>
        <tr r="AR48" s="1"/>
      </tp>
      <tp>
        <v>110</v>
        <stp/>
        <stp>StudyData</stp>
        <stp>BAVolCr.BidVol^(CUS10)</stp>
        <stp>Bar</stp>
        <stp/>
        <stp>Open</stp>
        <stp>5</stp>
        <stp>-46</stp>
        <stp/>
        <stp/>
        <stp/>
        <stp/>
        <stp>D</stp>
        <tr r="BS52" s="1"/>
      </tp>
      <tp>
        <v>192</v>
        <stp/>
        <stp>StudyData</stp>
        <stp>BAVolCr.BidVol^(CUS10)</stp>
        <stp>Bar</stp>
        <stp/>
        <stp>Open</stp>
        <stp>1</stp>
        <stp>-52</stp>
        <stp/>
        <stp/>
        <stp/>
        <stp/>
        <stp>D</stp>
        <tr r="AR58" s="1"/>
      </tp>
      <tp>
        <v>153</v>
        <stp/>
        <stp>StudyData</stp>
        <stp>BAVolCr.BidVol^(CUS10)</stp>
        <stp>Bar</stp>
        <stp/>
        <stp>Open</stp>
        <stp>5</stp>
        <stp>-56</stp>
        <stp/>
        <stp/>
        <stp/>
        <stp/>
        <stp>D</stp>
        <tr r="BS62" s="1"/>
      </tp>
      <tp>
        <v>99.671875</v>
        <stp/>
        <stp>StudyData</stp>
        <stp>SUBMINUTE((CUS10),5,Regular)</stp>
        <stp>FG</stp>
        <stp/>
        <stp>Close</stp>
        <stp>5</stp>
        <stp>-8</stp>
        <stp/>
        <stp/>
        <stp/>
        <stp/>
        <stp>T</stp>
        <tr r="CE14" s="1"/>
      </tp>
      <tp>
        <v>99214</v>
        <stp/>
        <stp>StudyData</stp>
        <stp>SUBMINUTE((CUS10),5,Regular)</stp>
        <stp>FG</stp>
        <stp/>
        <stp>Close</stp>
        <stp>5</stp>
        <stp>-8</stp>
        <stp/>
        <stp/>
        <stp/>
        <stp/>
        <stp>D</stp>
        <tr r="CE14" s="1"/>
      </tp>
      <tp t="s">
        <v/>
        <stp/>
        <stp>StudyData</stp>
        <stp>AlgOrdBidVol(SUBMINUTE((CUS10),5,Regular),1,0)</stp>
        <stp>Bar</stp>
        <stp/>
        <stp>Open</stp>
        <stp>5</stp>
        <stp>-5</stp>
        <stp/>
        <stp/>
        <stp/>
        <stp/>
        <stp>D</stp>
        <tr r="AE11" s="1"/>
      </tp>
      <tp t="s">
        <v/>
        <stp/>
        <stp>StudyData</stp>
        <stp>AlgOrdBidVol(SUBMINUTE((CUS10),1,Regular),1,0)</stp>
        <stp>Bar</stp>
        <stp/>
        <stp>Open</stp>
        <stp>5</stp>
        <stp>-5</stp>
        <stp/>
        <stp/>
        <stp/>
        <stp/>
        <stp>D</stp>
        <tr r="E11" s="1"/>
      </tp>
      <tp>
        <v>99.671875</v>
        <stp/>
        <stp>StudyData</stp>
        <stp>SUBMINUTE((CUS10),1,FillGap)</stp>
        <stp>Bar</stp>
        <stp/>
        <stp>Close</stp>
        <stp>5</stp>
        <stp>-34</stp>
        <stp/>
        <stp/>
        <stp/>
        <stp/>
        <stp>T</stp>
        <tr r="C40" s="1"/>
        <tr r="C40" s="1"/>
        <tr r="BZ40" s="1"/>
        <tr r="BZ40" s="1"/>
      </tp>
      <tp>
        <v>99.671875</v>
        <stp/>
        <stp>StudyData</stp>
        <stp>SUBMINUTE((CUS10),1,FillGap)</stp>
        <stp>Bar</stp>
        <stp/>
        <stp>Close</stp>
        <stp>5</stp>
        <stp>-24</stp>
        <stp/>
        <stp/>
        <stp/>
        <stp/>
        <stp>T</stp>
        <tr r="C30" s="1"/>
        <tr r="C30" s="1"/>
        <tr r="BZ30" s="1"/>
        <tr r="BZ30" s="1"/>
      </tp>
      <tp>
        <v>99.671875</v>
        <stp/>
        <stp>StudyData</stp>
        <stp>SUBMINUTE((CUS10),1,FillGap)</stp>
        <stp>Bar</stp>
        <stp/>
        <stp>Close</stp>
        <stp>5</stp>
        <stp>-14</stp>
        <stp/>
        <stp/>
        <stp/>
        <stp/>
        <stp>T</stp>
        <tr r="C20" s="1"/>
        <tr r="C20" s="1"/>
        <tr r="BZ20" s="1"/>
        <tr r="BZ20" s="1"/>
      </tp>
      <tp>
        <v>99.671875</v>
        <stp/>
        <stp>StudyData</stp>
        <stp>SUBMINUTE((CUS10),1,FillGap)</stp>
        <stp>Bar</stp>
        <stp/>
        <stp>Close</stp>
        <stp>5</stp>
        <stp>-54</stp>
        <stp/>
        <stp/>
        <stp/>
        <stp/>
        <stp>T</stp>
        <tr r="C60" s="1"/>
        <tr r="C60" s="1"/>
        <tr r="BZ60" s="1"/>
        <tr r="BZ60" s="1"/>
      </tp>
      <tp>
        <v>99.671875</v>
        <stp/>
        <stp>StudyData</stp>
        <stp>SUBMINUTE((CUS10),1,FillGap)</stp>
        <stp>Bar</stp>
        <stp/>
        <stp>Close</stp>
        <stp>5</stp>
        <stp>-44</stp>
        <stp/>
        <stp/>
        <stp/>
        <stp/>
        <stp>T</stp>
        <tr r="C50" s="1"/>
        <tr r="C50" s="1"/>
        <tr r="BZ50" s="1"/>
        <tr r="BZ50" s="1"/>
      </tp>
      <tp>
        <v>99.65625</v>
        <stp/>
        <stp>StudyData</stp>
        <stp>SUBMINUTE((CUS10),5,FillGap)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99.65625</v>
        <stp/>
        <stp>StudyData</stp>
        <stp>SUBMINUTE((CUS10),5,FillGap)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99.671875</v>
        <stp/>
        <stp>StudyData</stp>
        <stp>SUBMINUTE((CUS10),5,FillGap)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99.640625</v>
        <stp/>
        <stp>StudyData</stp>
        <stp>SUBMINUTE((CUS10),5,FillGap)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99.640625</v>
        <stp/>
        <stp>StudyData</stp>
        <stp>SUBMINUTE((CUS10),5,FillGap)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42342.445185185192</v>
        <stp/>
        <stp>StudyData</stp>
        <stp>SUBMINUTE((CUS10),1,Regular)</stp>
        <stp>FG</stp>
        <stp/>
        <stp>Time</stp>
        <stp>5</stp>
        <stp>0</stp>
        <stp/>
        <stp/>
        <stp/>
        <stp/>
        <stp>D</stp>
        <tr r="B6" s="1"/>
      </tp>
      <tp>
        <v>42342.445138888892</v>
        <stp/>
        <stp>StudyData</stp>
        <stp>SUBMINUTE((CUS10),5,Regular)</stp>
        <stp>FG</stp>
        <stp/>
        <stp>Time</stp>
        <stp>5</stp>
        <stp>0</stp>
        <stp/>
        <stp/>
        <stp/>
        <stp/>
        <stp>D</stp>
        <tr r="Z6" s="1"/>
      </tp>
      <tp>
        <v>0</v>
        <stp/>
        <stp>StudyData</stp>
        <stp>AlgOrdBidVol(CUS10)</stp>
        <stp>Bar</stp>
        <stp/>
        <stp>Open</stp>
        <stp>1</stp>
        <stp>-28</stp>
        <stp/>
        <stp/>
        <stp/>
        <stp/>
        <stp>D</stp>
        <tr r="AP34" s="1"/>
        <tr r="AP34" s="1"/>
      </tp>
      <tp>
        <v>0</v>
        <stp/>
        <stp>StudyData</stp>
        <stp>AlgOrdBidVol(CUS10)</stp>
        <stp>Bar</stp>
        <stp/>
        <stp>Open</stp>
        <stp>1</stp>
        <stp>-38</stp>
        <stp/>
        <stp/>
        <stp/>
        <stp/>
        <stp>D</stp>
        <tr r="AP44" s="1"/>
        <tr r="AP44" s="1"/>
      </tp>
      <tp>
        <v>0</v>
        <stp/>
        <stp>StudyData</stp>
        <stp>AlgOrdBidVol(CUS10)</stp>
        <stp>Bar</stp>
        <stp/>
        <stp>Open</stp>
        <stp>1</stp>
        <stp>-18</stp>
        <stp/>
        <stp/>
        <stp/>
        <stp/>
        <stp>D</stp>
        <tr r="AP24" s="1"/>
        <tr r="AP24" s="1"/>
      </tp>
      <tp>
        <v>3</v>
        <stp/>
        <stp>StudyData</stp>
        <stp>AlgOrdBidVol(CUS10)</stp>
        <stp>Bar</stp>
        <stp/>
        <stp>Open</stp>
        <stp>1</stp>
        <stp>-48</stp>
        <stp/>
        <stp/>
        <stp/>
        <stp/>
        <stp>D</stp>
        <tr r="AP54" s="1"/>
        <tr r="AP54" s="1"/>
      </tp>
      <tp>
        <v>0</v>
        <stp/>
        <stp>StudyData</stp>
        <stp>AlgOrdBidVol(CUS10)</stp>
        <stp>Bar</stp>
        <stp/>
        <stp>Open</stp>
        <stp>1</stp>
        <stp>-58</stp>
        <stp/>
        <stp/>
        <stp/>
        <stp/>
        <stp>D</stp>
        <tr r="AP64" s="1"/>
        <tr r="AP64" s="1"/>
      </tp>
      <tp>
        <v>33</v>
        <stp/>
        <stp>StudyData</stp>
        <stp>BAVolCr.BidVol^(CUS10)</stp>
        <stp>Bar</stp>
        <stp/>
        <stp>Open</stp>
        <stp>1</stp>
        <stp>-23</stp>
        <stp/>
        <stp/>
        <stp/>
        <stp/>
        <stp>D</stp>
        <tr r="AR29" s="1"/>
      </tp>
      <tp>
        <v>476</v>
        <stp/>
        <stp>StudyData</stp>
        <stp>BAVolCr.BidVol^(CUS10)</stp>
        <stp>Bar</stp>
        <stp/>
        <stp>Open</stp>
        <stp>5</stp>
        <stp>-27</stp>
        <stp/>
        <stp/>
        <stp/>
        <stp/>
        <stp>D</stp>
        <tr r="BS33" s="1"/>
      </tp>
      <tp>
        <v>81</v>
        <stp/>
        <stp>StudyData</stp>
        <stp>BAVolCr.BidVol^(CUS10)</stp>
        <stp>Bar</stp>
        <stp/>
        <stp>Open</stp>
        <stp>1</stp>
        <stp>-33</stp>
        <stp/>
        <stp/>
        <stp/>
        <stp/>
        <stp>D</stp>
        <tr r="AR39" s="1"/>
      </tp>
      <tp>
        <v>1009</v>
        <stp/>
        <stp>StudyData</stp>
        <stp>BAVolCr.BidVol^(CUS10)</stp>
        <stp>Bar</stp>
        <stp/>
        <stp>Open</stp>
        <stp>5</stp>
        <stp>-37</stp>
        <stp/>
        <stp/>
        <stp/>
        <stp/>
        <stp>D</stp>
        <tr r="BS43" s="1"/>
      </tp>
      <tp>
        <v>28</v>
        <stp/>
        <stp>StudyData</stp>
        <stp>BAVolCr.BidVol^(CUS10)</stp>
        <stp>Bar</stp>
        <stp/>
        <stp>Open</stp>
        <stp>1</stp>
        <stp>-13</stp>
        <stp/>
        <stp/>
        <stp/>
        <stp/>
        <stp>D</stp>
        <tr r="AR19" s="1"/>
      </tp>
      <tp>
        <v>364</v>
        <stp/>
        <stp>StudyData</stp>
        <stp>BAVolCr.BidVol^(CUS10)</stp>
        <stp>Bar</stp>
        <stp/>
        <stp>Open</stp>
        <stp>5</stp>
        <stp>-17</stp>
        <stp/>
        <stp/>
        <stp/>
        <stp/>
        <stp>D</stp>
        <tr r="BS23" s="1"/>
      </tp>
      <tp>
        <v>32</v>
        <stp/>
        <stp>StudyData</stp>
        <stp>BAVolCr.BidVol^(CUS10)</stp>
        <stp>Bar</stp>
        <stp/>
        <stp>Open</stp>
        <stp>1</stp>
        <stp>-43</stp>
        <stp/>
        <stp/>
        <stp/>
        <stp/>
        <stp>D</stp>
        <tr r="AR49" s="1"/>
      </tp>
      <tp>
        <v>110</v>
        <stp/>
        <stp>StudyData</stp>
        <stp>BAVolCr.BidVol^(CUS10)</stp>
        <stp>Bar</stp>
        <stp/>
        <stp>Open</stp>
        <stp>5</stp>
        <stp>-47</stp>
        <stp/>
        <stp/>
        <stp/>
        <stp/>
        <stp>D</stp>
        <tr r="BS53" s="1"/>
      </tp>
      <tp>
        <v>158</v>
        <stp/>
        <stp>StudyData</stp>
        <stp>BAVolCr.BidVol^(CUS10)</stp>
        <stp>Bar</stp>
        <stp/>
        <stp>Open</stp>
        <stp>1</stp>
        <stp>-53</stp>
        <stp/>
        <stp/>
        <stp/>
        <stp/>
        <stp>D</stp>
        <tr r="AR59" s="1"/>
      </tp>
      <tp>
        <v>111</v>
        <stp/>
        <stp>StudyData</stp>
        <stp>BAVolCr.BidVol^(CUS10)</stp>
        <stp>Bar</stp>
        <stp/>
        <stp>Open</stp>
        <stp>5</stp>
        <stp>-57</stp>
        <stp/>
        <stp/>
        <stp/>
        <stp/>
        <stp>D</stp>
        <tr r="BS63" s="1"/>
      </tp>
      <tp>
        <v>99.671875</v>
        <stp/>
        <stp>StudyData</stp>
        <stp>SUBMINUTE((CUS10),5,Regular)</stp>
        <stp>FG</stp>
        <stp/>
        <stp>Close</stp>
        <stp>5</stp>
        <stp>-9</stp>
        <stp/>
        <stp/>
        <stp/>
        <stp/>
        <stp>T</stp>
        <tr r="CE15" s="1"/>
      </tp>
      <tp>
        <v>99214</v>
        <stp/>
        <stp>StudyData</stp>
        <stp>SUBMINUTE((CUS10),5,Regular)</stp>
        <stp>FG</stp>
        <stp/>
        <stp>Close</stp>
        <stp>5</stp>
        <stp>-9</stp>
        <stp/>
        <stp/>
        <stp/>
        <stp/>
        <stp>D</stp>
        <tr r="CE15" s="1"/>
      </tp>
      <tp t="s">
        <v/>
        <stp/>
        <stp>StudyData</stp>
        <stp>AlgOrdBidVol(SUBMINUTE((CUS10),5,Regular),1,0)</stp>
        <stp>Bar</stp>
        <stp/>
        <stp>Open</stp>
        <stp>5</stp>
        <stp>-4</stp>
        <stp/>
        <stp/>
        <stp/>
        <stp/>
        <stp>D</stp>
        <tr r="AE10" s="1"/>
      </tp>
      <tp t="s">
        <v/>
        <stp/>
        <stp>StudyData</stp>
        <stp>AlgOrdBidVol(SUBMINUTE((CUS10),1,Regular),1,0)</stp>
        <stp>Bar</stp>
        <stp/>
        <stp>Open</stp>
        <stp>5</stp>
        <stp>-4</stp>
        <stp/>
        <stp/>
        <stp/>
        <stp/>
        <stp>D</stp>
        <tr r="E10" s="1"/>
      </tp>
      <tp>
        <v>99.671875</v>
        <stp/>
        <stp>StudyData</stp>
        <stp>SUBMINUTE((CUS10),1,FillGap)</stp>
        <stp>Bar</stp>
        <stp/>
        <stp>Close</stp>
        <stp>5</stp>
        <stp>-35</stp>
        <stp/>
        <stp/>
        <stp/>
        <stp/>
        <stp>T</stp>
        <tr r="C41" s="1"/>
        <tr r="C41" s="1"/>
        <tr r="BZ41" s="1"/>
        <tr r="BZ41" s="1"/>
      </tp>
      <tp>
        <v>99.671875</v>
        <stp/>
        <stp>StudyData</stp>
        <stp>SUBMINUTE((CUS10),1,FillGap)</stp>
        <stp>Bar</stp>
        <stp/>
        <stp>Close</stp>
        <stp>5</stp>
        <stp>-25</stp>
        <stp/>
        <stp/>
        <stp/>
        <stp/>
        <stp>T</stp>
        <tr r="C31" s="1"/>
        <tr r="C31" s="1"/>
        <tr r="BZ31" s="1"/>
        <tr r="BZ31" s="1"/>
      </tp>
      <tp>
        <v>99.671875</v>
        <stp/>
        <stp>StudyData</stp>
        <stp>SUBMINUTE((CUS10),1,FillGap)</stp>
        <stp>Bar</stp>
        <stp/>
        <stp>Close</stp>
        <stp>5</stp>
        <stp>-15</stp>
        <stp/>
        <stp/>
        <stp/>
        <stp/>
        <stp>T</stp>
        <tr r="C21" s="1"/>
        <tr r="C21" s="1"/>
        <tr r="BZ21" s="1"/>
        <tr r="BZ21" s="1"/>
      </tp>
      <tp>
        <v>99.65625</v>
        <stp/>
        <stp>StudyData</stp>
        <stp>SUBMINUTE((CUS10),1,FillGap)</stp>
        <stp>Bar</stp>
        <stp/>
        <stp>Close</stp>
        <stp>5</stp>
        <stp>-55</stp>
        <stp/>
        <stp/>
        <stp/>
        <stp/>
        <stp>T</stp>
        <tr r="C61" s="1"/>
        <tr r="C61" s="1"/>
        <tr r="BZ61" s="1"/>
        <tr r="BZ61" s="1"/>
      </tp>
      <tp>
        <v>99.671875</v>
        <stp/>
        <stp>StudyData</stp>
        <stp>SUBMINUTE((CUS10),1,FillGap)</stp>
        <stp>Bar</stp>
        <stp/>
        <stp>Close</stp>
        <stp>5</stp>
        <stp>-45</stp>
        <stp/>
        <stp/>
        <stp/>
        <stp/>
        <stp>T</stp>
        <tr r="C51" s="1"/>
        <tr r="C51" s="1"/>
        <tr r="BZ51" s="1"/>
        <tr r="BZ51" s="1"/>
      </tp>
      <tp>
        <v>99.65625</v>
        <stp/>
        <stp>StudyData</stp>
        <stp>SUBMINUTE((CUS10),5,FillGap)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99.65625</v>
        <stp/>
        <stp>StudyData</stp>
        <stp>SUBMINUTE((CUS10),5,FillGap)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99.640625</v>
        <stp/>
        <stp>StudyData</stp>
        <stp>SUBMINUTE((CUS10),5,FillGap)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99.65625</v>
        <stp/>
        <stp>StudyData</stp>
        <stp>SUBMINUTE((CUS10),5,FillGap)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99.640625</v>
        <stp/>
        <stp>StudyData</stp>
        <stp>SUBMINUTE((CUS10),5,FillGap)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0</v>
        <stp/>
        <stp>StudyData</stp>
        <stp>AlgOrdAskVol(CUS10)</stp>
        <stp>Bar</stp>
        <stp/>
        <stp>Open</stp>
        <stp>5</stp>
        <stp>-28</stp>
        <stp/>
        <stp/>
        <stp/>
        <stp/>
        <stp>D</stp>
        <tr r="BR34" s="1"/>
        <tr r="BR34" s="1"/>
      </tp>
      <tp>
        <v>80</v>
        <stp/>
        <stp>StudyData</stp>
        <stp>AlgOrdAskVol(CUS10)</stp>
        <stp>Bar</stp>
        <stp/>
        <stp>Open</stp>
        <stp>5</stp>
        <stp>-38</stp>
        <stp/>
        <stp/>
        <stp/>
        <stp/>
        <stp>D</stp>
        <tr r="BR44" s="1"/>
        <tr r="BR44" s="1"/>
      </tp>
      <tp t="s">
        <v/>
        <stp/>
        <stp>StudyData</stp>
        <stp>AlgOrdAskVol(CUS10)</stp>
        <stp>Bar</stp>
        <stp/>
        <stp>Open</stp>
        <stp>5</stp>
        <stp>-18</stp>
        <stp/>
        <stp/>
        <stp/>
        <stp/>
        <stp>D</stp>
        <tr r="BR24" s="1"/>
      </tp>
      <tp t="s">
        <v/>
        <stp/>
        <stp>StudyData</stp>
        <stp>AlgOrdAskVol(CUS10)</stp>
        <stp>Bar</stp>
        <stp/>
        <stp>Open</stp>
        <stp>5</stp>
        <stp>-48</stp>
        <stp/>
        <stp/>
        <stp/>
        <stp/>
        <stp>D</stp>
        <tr r="BR54" s="1"/>
      </tp>
      <tp>
        <v>0</v>
        <stp/>
        <stp>StudyData</stp>
        <stp>AlgOrdAskVol(CUS10)</stp>
        <stp>Bar</stp>
        <stp/>
        <stp>Open</stp>
        <stp>5</stp>
        <stp>-58</stp>
        <stp/>
        <stp/>
        <stp/>
        <stp/>
        <stp>D</stp>
        <tr r="BR64" s="1"/>
        <tr r="BR64" s="1"/>
      </tp>
      <tp>
        <v>32</v>
        <stp/>
        <stp>StudyData</stp>
        <stp>BAVolCr.BidVol^(CUS10)</stp>
        <stp>Bar</stp>
        <stp/>
        <stp>Open</stp>
        <stp>1</stp>
        <stp>-24</stp>
        <stp/>
        <stp/>
        <stp/>
        <stp/>
        <stp>D</stp>
        <tr r="AR30" s="1"/>
      </tp>
      <tp>
        <v>354</v>
        <stp/>
        <stp>StudyData</stp>
        <stp>BAVolCr.BidVol^(CUS10)</stp>
        <stp>Bar</stp>
        <stp/>
        <stp>Open</stp>
        <stp>5</stp>
        <stp>-20</stp>
        <stp/>
        <stp/>
        <stp/>
        <stp/>
        <stp>D</stp>
        <tr r="BS26" s="1"/>
      </tp>
      <tp>
        <v>92</v>
        <stp/>
        <stp>StudyData</stp>
        <stp>BAVolCr.BidVol^(CUS10)</stp>
        <stp>Bar</stp>
        <stp/>
        <stp>Open</stp>
        <stp>1</stp>
        <stp>-34</stp>
        <stp/>
        <stp/>
        <stp/>
        <stp/>
        <stp>D</stp>
        <tr r="AR40" s="1"/>
      </tp>
      <tp>
        <v>1083</v>
        <stp/>
        <stp>StudyData</stp>
        <stp>BAVolCr.BidVol^(CUS10)</stp>
        <stp>Bar</stp>
        <stp/>
        <stp>Open</stp>
        <stp>5</stp>
        <stp>-30</stp>
        <stp/>
        <stp/>
        <stp/>
        <stp/>
        <stp>D</stp>
        <tr r="BS36" s="1"/>
      </tp>
      <tp>
        <v>25</v>
        <stp/>
        <stp>StudyData</stp>
        <stp>BAVolCr.BidVol^(CUS10)</stp>
        <stp>Bar</stp>
        <stp/>
        <stp>Open</stp>
        <stp>1</stp>
        <stp>-14</stp>
        <stp/>
        <stp/>
        <stp/>
        <stp/>
        <stp>D</stp>
        <tr r="AR20" s="1"/>
      </tp>
      <tp>
        <v>337</v>
        <stp/>
        <stp>StudyData</stp>
        <stp>BAVolCr.BidVol^(CUS10)</stp>
        <stp>Bar</stp>
        <stp/>
        <stp>Open</stp>
        <stp>5</stp>
        <stp>-10</stp>
        <stp/>
        <stp/>
        <stp/>
        <stp/>
        <stp>D</stp>
        <tr r="BS16" s="1"/>
      </tp>
      <tp>
        <v>108</v>
        <stp/>
        <stp>StudyData</stp>
        <stp>BAVolCr.BidVol^(CUS10)</stp>
        <stp>Bar</stp>
        <stp/>
        <stp>Open</stp>
        <stp>5</stp>
        <stp>-60</stp>
        <stp/>
        <stp/>
        <stp/>
        <stp/>
        <stp>D</stp>
        <tr r="BS66" s="1"/>
      </tp>
      <tp>
        <v>53</v>
        <stp/>
        <stp>StudyData</stp>
        <stp>BAVolCr.BidVol^(CUS10)</stp>
        <stp>Bar</stp>
        <stp/>
        <stp>Open</stp>
        <stp>1</stp>
        <stp>-44</stp>
        <stp/>
        <stp/>
        <stp/>
        <stp/>
        <stp>D</stp>
        <tr r="AR50" s="1"/>
      </tp>
      <tp>
        <v>294</v>
        <stp/>
        <stp>StudyData</stp>
        <stp>BAVolCr.BidVol^(CUS10)</stp>
        <stp>Bar</stp>
        <stp/>
        <stp>Open</stp>
        <stp>5</stp>
        <stp>-40</stp>
        <stp/>
        <stp/>
        <stp/>
        <stp/>
        <stp>D</stp>
        <tr r="BS46" s="1"/>
      </tp>
      <tp>
        <v>154</v>
        <stp/>
        <stp>StudyData</stp>
        <stp>BAVolCr.BidVol^(CUS10)</stp>
        <stp>Bar</stp>
        <stp/>
        <stp>Open</stp>
        <stp>1</stp>
        <stp>-54</stp>
        <stp/>
        <stp/>
        <stp/>
        <stp/>
        <stp>D</stp>
        <tr r="AR60" s="1"/>
      </tp>
      <tp>
        <v>97</v>
        <stp/>
        <stp>StudyData</stp>
        <stp>BAVolCr.BidVol^(CUS10)</stp>
        <stp>Bar</stp>
        <stp/>
        <stp>Open</stp>
        <stp>5</stp>
        <stp>-50</stp>
        <stp/>
        <stp/>
        <stp/>
        <stp/>
        <stp>D</stp>
        <tr r="BS56" s="1"/>
      </tp>
      <tp t="s">
        <v/>
        <stp/>
        <stp>StudyData</stp>
        <stp>AlgOrdBidVol(SUBMINUTE((CUS10),5,Regular),1,0)</stp>
        <stp>Bar</stp>
        <stp/>
        <stp>Open</stp>
        <stp>5</stp>
        <stp>-3</stp>
        <stp/>
        <stp/>
        <stp/>
        <stp/>
        <stp>D</stp>
        <tr r="AE9" s="1"/>
      </tp>
      <tp t="s">
        <v/>
        <stp/>
        <stp>StudyData</stp>
        <stp>AlgOrdBidVol(SUBMINUTE((CUS10),1,Regular),1,0)</stp>
        <stp>Bar</stp>
        <stp/>
        <stp>Open</stp>
        <stp>5</stp>
        <stp>-3</stp>
        <stp/>
        <stp/>
        <stp/>
        <stp/>
        <stp>D</stp>
        <tr r="E9" s="1"/>
      </tp>
      <tp>
        <v>99.671875</v>
        <stp/>
        <stp>StudyData</stp>
        <stp>SUBMINUTE((CUS10),1,FillGap)</stp>
        <stp>Bar</stp>
        <stp/>
        <stp>Close</stp>
        <stp>5</stp>
        <stp>-32</stp>
        <stp/>
        <stp/>
        <stp/>
        <stp/>
        <stp>T</stp>
        <tr r="C38" s="1"/>
        <tr r="C38" s="1"/>
        <tr r="BZ38" s="1"/>
        <tr r="BZ38" s="1"/>
      </tp>
      <tp>
        <v>99.671875</v>
        <stp/>
        <stp>StudyData</stp>
        <stp>SUBMINUTE((CUS10),1,FillGap)</stp>
        <stp>Bar</stp>
        <stp/>
        <stp>Close</stp>
        <stp>5</stp>
        <stp>-22</stp>
        <stp/>
        <stp/>
        <stp/>
        <stp/>
        <stp>T</stp>
        <tr r="C28" s="1"/>
        <tr r="C28" s="1"/>
        <tr r="BZ28" s="1"/>
        <tr r="BZ28" s="1"/>
      </tp>
      <tp>
        <v>99.65625</v>
        <stp/>
        <stp>StudyData</stp>
        <stp>SUBMINUTE((CUS10),1,FillGap)</stp>
        <stp>Bar</stp>
        <stp/>
        <stp>Close</stp>
        <stp>5</stp>
        <stp>-12</stp>
        <stp/>
        <stp/>
        <stp/>
        <stp/>
        <stp>T</stp>
        <tr r="C18" s="1"/>
        <tr r="C18" s="1"/>
        <tr r="BZ18" s="1"/>
        <tr r="BZ18" s="1"/>
      </tp>
      <tp>
        <v>99.671875</v>
        <stp/>
        <stp>StudyData</stp>
        <stp>SUBMINUTE((CUS10),1,FillGap)</stp>
        <stp>Bar</stp>
        <stp/>
        <stp>Close</stp>
        <stp>5</stp>
        <stp>-52</stp>
        <stp/>
        <stp/>
        <stp/>
        <stp/>
        <stp>T</stp>
        <tr r="C58" s="1"/>
        <tr r="C58" s="1"/>
        <tr r="BZ58" s="1"/>
        <tr r="BZ58" s="1"/>
      </tp>
      <tp>
        <v>99.671875</v>
        <stp/>
        <stp>StudyData</stp>
        <stp>SUBMINUTE((CUS10),1,FillGap)</stp>
        <stp>Bar</stp>
        <stp/>
        <stp>Close</stp>
        <stp>5</stp>
        <stp>-42</stp>
        <stp/>
        <stp/>
        <stp/>
        <stp/>
        <stp>T</stp>
        <tr r="C48" s="1"/>
        <tr r="C48" s="1"/>
        <tr r="BZ48" s="1"/>
        <tr r="BZ48" s="1"/>
      </tp>
      <tp>
        <v>99.6875</v>
        <stp/>
        <stp>StudyData</stp>
        <stp>SUBMINUTE((CUS10),5,FillGap)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99.65625</v>
        <stp/>
        <stp>StudyData</stp>
        <stp>SUBMINUTE((CUS10),5,FillGap)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99.65625</v>
        <stp/>
        <stp>StudyData</stp>
        <stp>SUBMINUTE((CUS10),5,FillGap)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99.65625</v>
        <stp/>
        <stp>StudyData</stp>
        <stp>SUBMINUTE((CUS10),5,FillGap)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99.640625</v>
        <stp/>
        <stp>StudyData</stp>
        <stp>SUBMINUTE((CUS10),5,FillGap)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2</v>
        <stp/>
        <stp>StudyData</stp>
        <stp>AlgOrdAskVol(CUS10)</stp>
        <stp>Bar</stp>
        <stp/>
        <stp>Open</stp>
        <stp>5</stp>
        <stp>-29</stp>
        <stp/>
        <stp/>
        <stp/>
        <stp/>
        <stp>D</stp>
        <tr r="BR35" s="1"/>
        <tr r="BR35" s="1"/>
      </tp>
      <tp>
        <v>2</v>
        <stp/>
        <stp>StudyData</stp>
        <stp>AlgOrdAskVol(CUS10)</stp>
        <stp>Bar</stp>
        <stp/>
        <stp>Open</stp>
        <stp>5</stp>
        <stp>-39</stp>
        <stp/>
        <stp/>
        <stp/>
        <stp/>
        <stp>D</stp>
        <tr r="BR45" s="1"/>
        <tr r="BR45" s="1"/>
      </tp>
      <tp>
        <v>0</v>
        <stp/>
        <stp>StudyData</stp>
        <stp>AlgOrdAskVol(CUS10)</stp>
        <stp>Bar</stp>
        <stp/>
        <stp>Open</stp>
        <stp>5</stp>
        <stp>-19</stp>
        <stp/>
        <stp/>
        <stp/>
        <stp/>
        <stp>D</stp>
        <tr r="BR25" s="1"/>
        <tr r="BR25" s="1"/>
      </tp>
      <tp t="s">
        <v/>
        <stp/>
        <stp>StudyData</stp>
        <stp>AlgOrdAskVol(CUS10)</stp>
        <stp>Bar</stp>
        <stp/>
        <stp>Open</stp>
        <stp>5</stp>
        <stp>-49</stp>
        <stp/>
        <stp/>
        <stp/>
        <stp/>
        <stp>D</stp>
        <tr r="BR55" s="1"/>
      </tp>
      <tp t="s">
        <v/>
        <stp/>
        <stp>StudyData</stp>
        <stp>AlgOrdAskVol(CUS10)</stp>
        <stp>Bar</stp>
        <stp/>
        <stp>Open</stp>
        <stp>5</stp>
        <stp>-59</stp>
        <stp/>
        <stp/>
        <stp/>
        <stp/>
        <stp>D</stp>
        <tr r="BR65" s="1"/>
      </tp>
      <tp>
        <v>36</v>
        <stp/>
        <stp>StudyData</stp>
        <stp>BAVolCr.BidVol^(CUS10)</stp>
        <stp>Bar</stp>
        <stp/>
        <stp>Open</stp>
        <stp>1</stp>
        <stp>-25</stp>
        <stp/>
        <stp/>
        <stp/>
        <stp/>
        <stp>D</stp>
        <tr r="AR31" s="1"/>
      </tp>
      <tp>
        <v>453</v>
        <stp/>
        <stp>StudyData</stp>
        <stp>BAVolCr.BidVol^(CUS10)</stp>
        <stp>Bar</stp>
        <stp/>
        <stp>Open</stp>
        <stp>5</stp>
        <stp>-21</stp>
        <stp/>
        <stp/>
        <stp/>
        <stp/>
        <stp>D</stp>
        <tr r="BS27" s="1"/>
      </tp>
      <tp>
        <v>95</v>
        <stp/>
        <stp>StudyData</stp>
        <stp>BAVolCr.BidVol^(CUS10)</stp>
        <stp>Bar</stp>
        <stp/>
        <stp>Open</stp>
        <stp>1</stp>
        <stp>-35</stp>
        <stp/>
        <stp/>
        <stp/>
        <stp/>
        <stp>D</stp>
        <tr r="AR41" s="1"/>
      </tp>
      <tp>
        <v>1327</v>
        <stp/>
        <stp>StudyData</stp>
        <stp>BAVolCr.BidVol^(CUS10)</stp>
        <stp>Bar</stp>
        <stp/>
        <stp>Open</stp>
        <stp>5</stp>
        <stp>-31</stp>
        <stp/>
        <stp/>
        <stp/>
        <stp/>
        <stp>D</stp>
        <tr r="BS37" s="1"/>
      </tp>
      <tp>
        <v>14</v>
        <stp/>
        <stp>StudyData</stp>
        <stp>BAVolCr.BidVol^(CUS10)</stp>
        <stp>Bar</stp>
        <stp/>
        <stp>Open</stp>
        <stp>1</stp>
        <stp>-15</stp>
        <stp/>
        <stp/>
        <stp/>
        <stp/>
        <stp>D</stp>
        <tr r="AR21" s="1"/>
      </tp>
      <tp>
        <v>360</v>
        <stp/>
        <stp>StudyData</stp>
        <stp>BAVolCr.BidVol^(CUS10)</stp>
        <stp>Bar</stp>
        <stp/>
        <stp>Open</stp>
        <stp>5</stp>
        <stp>-11</stp>
        <stp/>
        <stp/>
        <stp/>
        <stp/>
        <stp>D</stp>
        <tr r="BS17" s="1"/>
      </tp>
      <tp>
        <v>49</v>
        <stp/>
        <stp>StudyData</stp>
        <stp>BAVolCr.BidVol^(CUS10)</stp>
        <stp>Bar</stp>
        <stp/>
        <stp>Open</stp>
        <stp>1</stp>
        <stp>-45</stp>
        <stp/>
        <stp/>
        <stp/>
        <stp/>
        <stp>D</stp>
        <tr r="AR51" s="1"/>
      </tp>
      <tp>
        <v>296</v>
        <stp/>
        <stp>StudyData</stp>
        <stp>BAVolCr.BidVol^(CUS10)</stp>
        <stp>Bar</stp>
        <stp/>
        <stp>Open</stp>
        <stp>5</stp>
        <stp>-41</stp>
        <stp/>
        <stp/>
        <stp/>
        <stp/>
        <stp>D</stp>
        <tr r="BS47" s="1"/>
      </tp>
      <tp>
        <v>136</v>
        <stp/>
        <stp>StudyData</stp>
        <stp>BAVolCr.BidVol^(CUS10)</stp>
        <stp>Bar</stp>
        <stp/>
        <stp>Open</stp>
        <stp>1</stp>
        <stp>-55</stp>
        <stp/>
        <stp/>
        <stp/>
        <stp/>
        <stp>D</stp>
        <tr r="AR61" s="1"/>
      </tp>
      <tp>
        <v>126</v>
        <stp/>
        <stp>StudyData</stp>
        <stp>BAVolCr.BidVol^(CUS10)</stp>
        <stp>Bar</stp>
        <stp/>
        <stp>Open</stp>
        <stp>5</stp>
        <stp>-51</stp>
        <stp/>
        <stp/>
        <stp/>
        <stp/>
        <stp>D</stp>
        <tr r="BS57" s="1"/>
      </tp>
      <tp t="s">
        <v/>
        <stp/>
        <stp>StudyData</stp>
        <stp>AlgOrdBidVol(SUBMINUTE((CUS10),5,Regular),1,0)</stp>
        <stp>Bar</stp>
        <stp/>
        <stp>Open</stp>
        <stp>5</stp>
        <stp>-2</stp>
        <stp/>
        <stp/>
        <stp/>
        <stp/>
        <stp>D</stp>
        <tr r="AE8" s="1"/>
      </tp>
      <tp t="s">
        <v/>
        <stp/>
        <stp>StudyData</stp>
        <stp>AlgOrdBidVol(SUBMINUTE((CUS10),1,Regular),1,0)</stp>
        <stp>Bar</stp>
        <stp/>
        <stp>Open</stp>
        <stp>5</stp>
        <stp>-2</stp>
        <stp/>
        <stp/>
        <stp/>
        <stp/>
        <stp>D</stp>
        <tr r="E8" s="1"/>
      </tp>
      <tp>
        <v>99.671875</v>
        <stp/>
        <stp>StudyData</stp>
        <stp>SUBMINUTE((CUS10),1,FillGap)</stp>
        <stp>Bar</stp>
        <stp/>
        <stp>Close</stp>
        <stp>5</stp>
        <stp>-33</stp>
        <stp/>
        <stp/>
        <stp/>
        <stp/>
        <stp>T</stp>
        <tr r="C39" s="1"/>
        <tr r="C39" s="1"/>
        <tr r="BZ39" s="1"/>
        <tr r="BZ39" s="1"/>
      </tp>
      <tp>
        <v>99.671875</v>
        <stp/>
        <stp>StudyData</stp>
        <stp>SUBMINUTE((CUS10),1,FillGap)</stp>
        <stp>Bar</stp>
        <stp/>
        <stp>Close</stp>
        <stp>5</stp>
        <stp>-23</stp>
        <stp/>
        <stp/>
        <stp/>
        <stp/>
        <stp>T</stp>
        <tr r="C29" s="1"/>
        <tr r="C29" s="1"/>
        <tr r="BZ29" s="1"/>
        <tr r="BZ29" s="1"/>
      </tp>
      <tp>
        <v>99.671875</v>
        <stp/>
        <stp>StudyData</stp>
        <stp>SUBMINUTE((CUS10),1,FillGap)</stp>
        <stp>Bar</stp>
        <stp/>
        <stp>Close</stp>
        <stp>5</stp>
        <stp>-13</stp>
        <stp/>
        <stp/>
        <stp/>
        <stp/>
        <stp>T</stp>
        <tr r="C19" s="1"/>
        <tr r="C19" s="1"/>
        <tr r="BZ19" s="1"/>
        <tr r="BZ19" s="1"/>
      </tp>
      <tp>
        <v>99.671875</v>
        <stp/>
        <stp>StudyData</stp>
        <stp>SUBMINUTE((CUS10),1,FillGap)</stp>
        <stp>Bar</stp>
        <stp/>
        <stp>Close</stp>
        <stp>5</stp>
        <stp>-53</stp>
        <stp/>
        <stp/>
        <stp/>
        <stp/>
        <stp>T</stp>
        <tr r="C59" s="1"/>
        <tr r="C59" s="1"/>
        <tr r="BZ59" s="1"/>
        <tr r="BZ59" s="1"/>
      </tp>
      <tp>
        <v>99.671875</v>
        <stp/>
        <stp>StudyData</stp>
        <stp>SUBMINUTE((CUS10),1,FillGap)</stp>
        <stp>Bar</stp>
        <stp/>
        <stp>Close</stp>
        <stp>5</stp>
        <stp>-43</stp>
        <stp/>
        <stp/>
        <stp/>
        <stp/>
        <stp>T</stp>
        <tr r="C49" s="1"/>
        <tr r="C49" s="1"/>
        <tr r="BZ49" s="1"/>
        <tr r="BZ49" s="1"/>
      </tp>
      <tp>
        <v>99.6875</v>
        <stp/>
        <stp>StudyData</stp>
        <stp>SUBMINUTE((CUS10),5,FillGap)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99.65625</v>
        <stp/>
        <stp>StudyData</stp>
        <stp>SUBMINUTE((CUS10),5,FillGap)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99.65625</v>
        <stp/>
        <stp>StudyData</stp>
        <stp>SUBMINUTE((CUS10),5,FillGap)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99.640625</v>
        <stp/>
        <stp>StudyData</stp>
        <stp>SUBMINUTE((CUS10),5,FillGap)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99.65625</v>
        <stp/>
        <stp>StudyData</stp>
        <stp>SUBMINUTE((CUS10),5,FillGap)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0</v>
        <stp/>
        <stp>StudyData</stp>
        <stp>AlgOrdBidVol(CUS10)</stp>
        <stp>Bar</stp>
        <stp/>
        <stp>Open</stp>
        <stp>5</stp>
        <stp>-29</stp>
        <stp/>
        <stp/>
        <stp/>
        <stp/>
        <stp>D</stp>
        <tr r="BQ35" s="1"/>
        <tr r="BQ35" s="1"/>
      </tp>
      <tp>
        <v>24</v>
        <stp/>
        <stp>StudyData</stp>
        <stp>AlgOrdBidVol(CUS10)</stp>
        <stp>Bar</stp>
        <stp/>
        <stp>Open</stp>
        <stp>5</stp>
        <stp>-39</stp>
        <stp/>
        <stp/>
        <stp/>
        <stp/>
        <stp>D</stp>
        <tr r="BQ45" s="1"/>
        <tr r="BQ45" s="1"/>
      </tp>
      <tp>
        <v>44</v>
        <stp/>
        <stp>StudyData</stp>
        <stp>AlgOrdBidVol(CUS10)</stp>
        <stp>Bar</stp>
        <stp/>
        <stp>Open</stp>
        <stp>5</stp>
        <stp>-19</stp>
        <stp/>
        <stp/>
        <stp/>
        <stp/>
        <stp>D</stp>
        <tr r="BQ25" s="1"/>
        <tr r="BQ25" s="1"/>
      </tp>
      <tp t="s">
        <v/>
        <stp/>
        <stp>StudyData</stp>
        <stp>AlgOrdBidVol(CUS10)</stp>
        <stp>Bar</stp>
        <stp/>
        <stp>Open</stp>
        <stp>5</stp>
        <stp>-49</stp>
        <stp/>
        <stp/>
        <stp/>
        <stp/>
        <stp>D</stp>
        <tr r="BQ55" s="1"/>
      </tp>
      <tp t="s">
        <v/>
        <stp/>
        <stp>StudyData</stp>
        <stp>AlgOrdBidVol(CUS10)</stp>
        <stp>Bar</stp>
        <stp/>
        <stp>Open</stp>
        <stp>5</stp>
        <stp>-59</stp>
        <stp/>
        <stp/>
        <stp/>
        <stp/>
        <stp>D</stp>
        <tr r="BQ65" s="1"/>
      </tp>
      <tp>
        <v>52</v>
        <stp/>
        <stp>StudyData</stp>
        <stp>BAVolCr.BidVol^(CUS10)</stp>
        <stp>Bar</stp>
        <stp/>
        <stp>Open</stp>
        <stp>1</stp>
        <stp>-26</stp>
        <stp/>
        <stp/>
        <stp/>
        <stp/>
        <stp>D</stp>
        <tr r="AR32" s="1"/>
      </tp>
      <tp>
        <v>566</v>
        <stp/>
        <stp>StudyData</stp>
        <stp>BAVolCr.BidVol^(CUS10)</stp>
        <stp>Bar</stp>
        <stp/>
        <stp>Open</stp>
        <stp>5</stp>
        <stp>-22</stp>
        <stp/>
        <stp/>
        <stp/>
        <stp/>
        <stp>D</stp>
        <tr r="BS28" s="1"/>
      </tp>
      <tp>
        <v>90</v>
        <stp/>
        <stp>StudyData</stp>
        <stp>BAVolCr.BidVol^(CUS10)</stp>
        <stp>Bar</stp>
        <stp/>
        <stp>Open</stp>
        <stp>1</stp>
        <stp>-36</stp>
        <stp/>
        <stp/>
        <stp/>
        <stp/>
        <stp>D</stp>
        <tr r="AR42" s="1"/>
      </tp>
      <tp>
        <v>1527</v>
        <stp/>
        <stp>StudyData</stp>
        <stp>BAVolCr.BidVol^(CUS10)</stp>
        <stp>Bar</stp>
        <stp/>
        <stp>Open</stp>
        <stp>5</stp>
        <stp>-32</stp>
        <stp/>
        <stp/>
        <stp/>
        <stp/>
        <stp>D</stp>
        <tr r="BS38" s="1"/>
      </tp>
      <tp>
        <v>21</v>
        <stp/>
        <stp>StudyData</stp>
        <stp>BAVolCr.BidVol^(CUS10)</stp>
        <stp>Bar</stp>
        <stp/>
        <stp>Open</stp>
        <stp>1</stp>
        <stp>-16</stp>
        <stp/>
        <stp/>
        <stp/>
        <stp/>
        <stp>D</stp>
        <tr r="AR22" s="1"/>
      </tp>
      <tp>
        <v>215</v>
        <stp/>
        <stp>StudyData</stp>
        <stp>BAVolCr.BidVol^(CUS10)</stp>
        <stp>Bar</stp>
        <stp/>
        <stp>Open</stp>
        <stp>5</stp>
        <stp>-12</stp>
        <stp/>
        <stp/>
        <stp/>
        <stp/>
        <stp>D</stp>
        <tr r="BS18" s="1"/>
      </tp>
      <tp>
        <v>39</v>
        <stp/>
        <stp>StudyData</stp>
        <stp>BAVolCr.BidVol^(CUS10)</stp>
        <stp>Bar</stp>
        <stp/>
        <stp>Open</stp>
        <stp>1</stp>
        <stp>-46</stp>
        <stp/>
        <stp/>
        <stp/>
        <stp/>
        <stp>D</stp>
        <tr r="AR52" s="1"/>
      </tp>
      <tp>
        <v>285</v>
        <stp/>
        <stp>StudyData</stp>
        <stp>BAVolCr.BidVol^(CUS10)</stp>
        <stp>Bar</stp>
        <stp/>
        <stp>Open</stp>
        <stp>5</stp>
        <stp>-42</stp>
        <stp/>
        <stp/>
        <stp/>
        <stp/>
        <stp>D</stp>
        <tr r="BS48" s="1"/>
      </tp>
      <tp>
        <v>92</v>
        <stp/>
        <stp>StudyData</stp>
        <stp>BAVolCr.BidVol^(CUS10)</stp>
        <stp>Bar</stp>
        <stp/>
        <stp>Open</stp>
        <stp>1</stp>
        <stp>-56</stp>
        <stp/>
        <stp/>
        <stp/>
        <stp/>
        <stp>D</stp>
        <tr r="AR62" s="1"/>
      </tp>
      <tp>
        <v>183</v>
        <stp/>
        <stp>StudyData</stp>
        <stp>BAVolCr.BidVol^(CUS10)</stp>
        <stp>Bar</stp>
        <stp/>
        <stp>Open</stp>
        <stp>5</stp>
        <stp>-52</stp>
        <stp/>
        <stp/>
        <stp/>
        <stp/>
        <stp>D</stp>
        <tr r="BS58" s="1"/>
      </tp>
      <tp t="s">
        <v/>
        <stp/>
        <stp>StudyData</stp>
        <stp>AlgOrdBidVol(SUBMINUTE((CUS10),5,Regular),1,0)</stp>
        <stp>Bar</stp>
        <stp/>
        <stp>Open</stp>
        <stp>5</stp>
        <stp>-1</stp>
        <stp/>
        <stp/>
        <stp/>
        <stp/>
        <stp>D</stp>
        <tr r="AE7" s="1"/>
      </tp>
      <tp t="s">
        <v/>
        <stp/>
        <stp>StudyData</stp>
        <stp>AlgOrdBidVol(SUBMINUTE((CUS10),1,Regular),1,0)</stp>
        <stp>Bar</stp>
        <stp/>
        <stp>Open</stp>
        <stp>5</stp>
        <stp>-1</stp>
        <stp/>
        <stp/>
        <stp/>
        <stp/>
        <stp>D</stp>
        <tr r="E7" s="1"/>
      </tp>
      <tp>
        <v>99.671875</v>
        <stp/>
        <stp>StudyData</stp>
        <stp>SUBMINUTE((CUS10),5,Regular)</stp>
        <stp>FG</stp>
        <stp/>
        <stp>High</stp>
        <stp>5</stp>
        <stp>-9</stp>
        <stp/>
        <stp/>
        <stp/>
        <stp/>
        <stp>T</stp>
        <tr r="AB15" s="1"/>
        <tr r="CC15" s="1"/>
      </tp>
      <tp>
        <v>99214</v>
        <stp/>
        <stp>StudyData</stp>
        <stp>SUBMINUTE((CUS10),5,Regular)</stp>
        <stp>FG</stp>
        <stp/>
        <stp>High</stp>
        <stp>5</stp>
        <stp>-9</stp>
        <stp/>
        <stp/>
        <stp/>
        <stp/>
        <stp>D</stp>
        <tr r="AB15" s="1"/>
        <tr r="CC15" s="1"/>
      </tp>
      <tp>
        <v>99.671875</v>
        <stp/>
        <stp>StudyData</stp>
        <stp>SUBMINUTE((CUS10),1,FillGap)</stp>
        <stp>Bar</stp>
        <stp/>
        <stp>Close</stp>
        <stp>5</stp>
        <stp>-30</stp>
        <stp/>
        <stp/>
        <stp/>
        <stp/>
        <stp>T</stp>
        <tr r="C36" s="1"/>
        <tr r="C36" s="1"/>
        <tr r="BZ36" s="1"/>
        <tr r="BZ36" s="1"/>
      </tp>
      <tp>
        <v>99.65625</v>
        <stp/>
        <stp>StudyData</stp>
        <stp>SUBMINUTE((CUS10),1,FillGap)</stp>
        <stp>Bar</stp>
        <stp/>
        <stp>Close</stp>
        <stp>5</stp>
        <stp>-20</stp>
        <stp/>
        <stp/>
        <stp/>
        <stp/>
        <stp>T</stp>
        <tr r="C26" s="1"/>
        <tr r="C26" s="1"/>
        <tr r="BZ26" s="1"/>
        <tr r="BZ26" s="1"/>
      </tp>
      <tp>
        <v>99.65625</v>
        <stp/>
        <stp>StudyData</stp>
        <stp>SUBMINUTE((CUS10),1,FillGap)</stp>
        <stp>Bar</stp>
        <stp/>
        <stp>Close</stp>
        <stp>5</stp>
        <stp>-10</stp>
        <stp/>
        <stp/>
        <stp/>
        <stp/>
        <stp>T</stp>
        <tr r="C16" s="1"/>
        <tr r="C16" s="1"/>
        <tr r="BZ16" s="1"/>
        <tr r="BZ16" s="1"/>
      </tp>
      <tp>
        <v>99.65625</v>
        <stp/>
        <stp>StudyData</stp>
        <stp>SUBMINUTE((CUS10),1,FillGap)</stp>
        <stp>Bar</stp>
        <stp/>
        <stp>Close</stp>
        <stp>5</stp>
        <stp>-60</stp>
        <stp/>
        <stp/>
        <stp/>
        <stp/>
        <stp>T</stp>
        <tr r="C66" s="1"/>
        <tr r="C66" s="1"/>
        <tr r="BZ66" s="1"/>
        <tr r="BZ66" s="1"/>
      </tp>
      <tp>
        <v>99.671875</v>
        <stp/>
        <stp>StudyData</stp>
        <stp>SUBMINUTE((CUS10),1,FillGap)</stp>
        <stp>Bar</stp>
        <stp/>
        <stp>Close</stp>
        <stp>5</stp>
        <stp>-50</stp>
        <stp/>
        <stp/>
        <stp/>
        <stp/>
        <stp>T</stp>
        <tr r="C56" s="1"/>
        <tr r="C56" s="1"/>
        <tr r="BZ56" s="1"/>
        <tr r="BZ56" s="1"/>
      </tp>
      <tp>
        <v>99.671875</v>
        <stp/>
        <stp>StudyData</stp>
        <stp>SUBMINUTE((CUS10),1,FillGap)</stp>
        <stp>Bar</stp>
        <stp/>
        <stp>Close</stp>
        <stp>5</stp>
        <stp>-40</stp>
        <stp/>
        <stp/>
        <stp/>
        <stp/>
        <stp>T</stp>
        <tr r="C46" s="1"/>
        <tr r="C46" s="1"/>
        <tr r="BZ46" s="1"/>
        <tr r="BZ46" s="1"/>
      </tp>
      <tp>
        <v>99.671875</v>
        <stp/>
        <stp>StudyData</stp>
        <stp>SUBMINUTE((CUS10),5,FillGap)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99.640625</v>
        <stp/>
        <stp>StudyData</stp>
        <stp>SUBMINUTE((CUS10),5,FillGap)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99.671875</v>
        <stp/>
        <stp>StudyData</stp>
        <stp>SUBMINUTE((CUS10),5,FillGap)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99.671875</v>
        <stp/>
        <stp>StudyData</stp>
        <stp>SUBMINUTE((CUS10),5,FillGap)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99.65625</v>
        <stp/>
        <stp>StudyData</stp>
        <stp>SUBMINUTE((CUS10),5,FillGap)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99.65625</v>
        <stp/>
        <stp>StudyData</stp>
        <stp>SUBMINUTE((CUS10),5,FillGap)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99.671875</v>
        <stp/>
        <stp>ContractData</stp>
        <stp>CUS10</stp>
        <stp>LastPRice</stp>
        <stp/>
        <stp>T</stp>
        <tr r="BJ5" s="1"/>
      </tp>
      <tp>
        <v>27</v>
        <stp/>
        <stp>StudyData</stp>
        <stp>AlgOrdBidVol(CUS10)</stp>
        <stp>Bar</stp>
        <stp/>
        <stp>Open</stp>
        <stp>5</stp>
        <stp>-28</stp>
        <stp/>
        <stp/>
        <stp/>
        <stp/>
        <stp>D</stp>
        <tr r="BQ34" s="1"/>
        <tr r="BQ34" s="1"/>
      </tp>
      <tp>
        <v>48</v>
        <stp/>
        <stp>StudyData</stp>
        <stp>AlgOrdBidVol(CUS10)</stp>
        <stp>Bar</stp>
        <stp/>
        <stp>Open</stp>
        <stp>5</stp>
        <stp>-38</stp>
        <stp/>
        <stp/>
        <stp/>
        <stp/>
        <stp>D</stp>
        <tr r="BQ44" s="1"/>
        <tr r="BQ44" s="1"/>
      </tp>
      <tp t="s">
        <v/>
        <stp/>
        <stp>StudyData</stp>
        <stp>AlgOrdBidVol(CUS10)</stp>
        <stp>Bar</stp>
        <stp/>
        <stp>Open</stp>
        <stp>5</stp>
        <stp>-18</stp>
        <stp/>
        <stp/>
        <stp/>
        <stp/>
        <stp>D</stp>
        <tr r="BQ24" s="1"/>
      </tp>
      <tp t="s">
        <v/>
        <stp/>
        <stp>StudyData</stp>
        <stp>AlgOrdBidVol(CUS10)</stp>
        <stp>Bar</stp>
        <stp/>
        <stp>Open</stp>
        <stp>5</stp>
        <stp>-48</stp>
        <stp/>
        <stp/>
        <stp/>
        <stp/>
        <stp>D</stp>
        <tr r="BQ54" s="1"/>
      </tp>
      <tp>
        <v>3</v>
        <stp/>
        <stp>StudyData</stp>
        <stp>AlgOrdBidVol(CUS10)</stp>
        <stp>Bar</stp>
        <stp/>
        <stp>Open</stp>
        <stp>5</stp>
        <stp>-58</stp>
        <stp/>
        <stp/>
        <stp/>
        <stp/>
        <stp>D</stp>
        <tr r="BQ64" s="1"/>
        <tr r="BQ64" s="1"/>
      </tp>
      <tp>
        <v>49</v>
        <stp/>
        <stp>StudyData</stp>
        <stp>BAVolCr.BidVol^(CUS10)</stp>
        <stp>Bar</stp>
        <stp/>
        <stp>Open</stp>
        <stp>1</stp>
        <stp>-27</stp>
        <stp/>
        <stp/>
        <stp/>
        <stp/>
        <stp>D</stp>
        <tr r="AR33" s="1"/>
      </tp>
      <tp>
        <v>504</v>
        <stp/>
        <stp>StudyData</stp>
        <stp>BAVolCr.BidVol^(CUS10)</stp>
        <stp>Bar</stp>
        <stp/>
        <stp>Open</stp>
        <stp>5</stp>
        <stp>-23</stp>
        <stp/>
        <stp/>
        <stp/>
        <stp/>
        <stp>D</stp>
        <tr r="BS29" s="1"/>
      </tp>
      <tp>
        <v>97</v>
        <stp/>
        <stp>StudyData</stp>
        <stp>BAVolCr.BidVol^(CUS10)</stp>
        <stp>Bar</stp>
        <stp/>
        <stp>Open</stp>
        <stp>1</stp>
        <stp>-37</stp>
        <stp/>
        <stp/>
        <stp/>
        <stp/>
        <stp>D</stp>
        <tr r="AR43" s="1"/>
      </tp>
      <tp>
        <v>1642</v>
        <stp/>
        <stp>StudyData</stp>
        <stp>BAVolCr.BidVol^(CUS10)</stp>
        <stp>Bar</stp>
        <stp/>
        <stp>Open</stp>
        <stp>5</stp>
        <stp>-33</stp>
        <stp/>
        <stp/>
        <stp/>
        <stp/>
        <stp>D</stp>
        <tr r="BS39" s="1"/>
      </tp>
      <tp>
        <v>30</v>
        <stp/>
        <stp>StudyData</stp>
        <stp>BAVolCr.BidVol^(CUS10)</stp>
        <stp>Bar</stp>
        <stp/>
        <stp>Open</stp>
        <stp>1</stp>
        <stp>-17</stp>
        <stp/>
        <stp/>
        <stp/>
        <stp/>
        <stp>D</stp>
        <tr r="AR23" s="1"/>
      </tp>
      <tp>
        <v>264</v>
        <stp/>
        <stp>StudyData</stp>
        <stp>BAVolCr.BidVol^(CUS10)</stp>
        <stp>Bar</stp>
        <stp/>
        <stp>Open</stp>
        <stp>5</stp>
        <stp>-13</stp>
        <stp/>
        <stp/>
        <stp/>
        <stp/>
        <stp>D</stp>
        <tr r="BS19" s="1"/>
      </tp>
      <tp>
        <v>50</v>
        <stp/>
        <stp>StudyData</stp>
        <stp>BAVolCr.BidVol^(CUS10)</stp>
        <stp>Bar</stp>
        <stp/>
        <stp>Open</stp>
        <stp>1</stp>
        <stp>-47</stp>
        <stp/>
        <stp/>
        <stp/>
        <stp/>
        <stp>D</stp>
        <tr r="AR53" s="1"/>
      </tp>
      <tp>
        <v>252</v>
        <stp/>
        <stp>StudyData</stp>
        <stp>BAVolCr.BidVol^(CUS10)</stp>
        <stp>Bar</stp>
        <stp/>
        <stp>Open</stp>
        <stp>5</stp>
        <stp>-43</stp>
        <stp/>
        <stp/>
        <stp/>
        <stp/>
        <stp>D</stp>
        <tr r="BS49" s="1"/>
      </tp>
      <tp>
        <v>56</v>
        <stp/>
        <stp>StudyData</stp>
        <stp>BAVolCr.BidVol^(CUS10)</stp>
        <stp>Bar</stp>
        <stp/>
        <stp>Open</stp>
        <stp>1</stp>
        <stp>-57</stp>
        <stp/>
        <stp/>
        <stp/>
        <stp/>
        <stp>D</stp>
        <tr r="AR63" s="1"/>
      </tp>
      <tp>
        <v>174</v>
        <stp/>
        <stp>StudyData</stp>
        <stp>BAVolCr.BidVol^(CUS10)</stp>
        <stp>Bar</stp>
        <stp/>
        <stp>Open</stp>
        <stp>5</stp>
        <stp>-53</stp>
        <stp/>
        <stp/>
        <stp/>
        <stp/>
        <stp>D</stp>
        <tr r="BS59" s="1"/>
      </tp>
      <tp>
        <v>99.671875</v>
        <stp/>
        <stp>StudyData</stp>
        <stp>SUBMINUTE((CUS10),5,Regular)</stp>
        <stp>FG</stp>
        <stp/>
        <stp>High</stp>
        <stp>5</stp>
        <stp>-8</stp>
        <stp/>
        <stp/>
        <stp/>
        <stp/>
        <stp>T</stp>
        <tr r="AB14" s="1"/>
        <tr r="CC14" s="1"/>
      </tp>
      <tp>
        <v>99214</v>
        <stp/>
        <stp>StudyData</stp>
        <stp>SUBMINUTE((CUS10),5,Regular)</stp>
        <stp>FG</stp>
        <stp/>
        <stp>High</stp>
        <stp>5</stp>
        <stp>-8</stp>
        <stp/>
        <stp/>
        <stp/>
        <stp/>
        <stp>D</stp>
        <tr r="AB14" s="1"/>
        <tr r="CC14" s="1"/>
      </tp>
      <tp>
        <v>99.671875</v>
        <stp/>
        <stp>StudyData</stp>
        <stp>SUBMINUTE((CUS10),1,FillGap)</stp>
        <stp>Bar</stp>
        <stp/>
        <stp>Close</stp>
        <stp>5</stp>
        <stp>-31</stp>
        <stp/>
        <stp/>
        <stp/>
        <stp/>
        <stp>T</stp>
        <tr r="C37" s="1"/>
        <tr r="C37" s="1"/>
        <tr r="BZ37" s="1"/>
        <tr r="BZ37" s="1"/>
      </tp>
      <tp>
        <v>99.671875</v>
        <stp/>
        <stp>StudyData</stp>
        <stp>SUBMINUTE((CUS10),1,FillGap)</stp>
        <stp>Bar</stp>
        <stp/>
        <stp>Close</stp>
        <stp>5</stp>
        <stp>-21</stp>
        <stp/>
        <stp/>
        <stp/>
        <stp/>
        <stp>T</stp>
        <tr r="C27" s="1"/>
        <tr r="C27" s="1"/>
        <tr r="BZ27" s="1"/>
        <tr r="BZ27" s="1"/>
      </tp>
      <tp>
        <v>99.65625</v>
        <stp/>
        <stp>StudyData</stp>
        <stp>SUBMINUTE((CUS10),1,FillGap)</stp>
        <stp>Bar</stp>
        <stp/>
        <stp>Close</stp>
        <stp>5</stp>
        <stp>-11</stp>
        <stp/>
        <stp/>
        <stp/>
        <stp/>
        <stp>T</stp>
        <tr r="C17" s="1"/>
        <tr r="C17" s="1"/>
        <tr r="BZ17" s="1"/>
        <tr r="BZ17" s="1"/>
      </tp>
      <tp>
        <v>99.671875</v>
        <stp/>
        <stp>StudyData</stp>
        <stp>SUBMINUTE((CUS10),1,FillGap)</stp>
        <stp>Bar</stp>
        <stp/>
        <stp>Close</stp>
        <stp>5</stp>
        <stp>-51</stp>
        <stp/>
        <stp/>
        <stp/>
        <stp/>
        <stp>T</stp>
        <tr r="C57" s="1"/>
        <tr r="C57" s="1"/>
        <tr r="BZ57" s="1"/>
        <tr r="BZ57" s="1"/>
      </tp>
      <tp>
        <v>99.65625</v>
        <stp/>
        <stp>StudyData</stp>
        <stp>SUBMINUTE((CUS10),1,FillGap)</stp>
        <stp>Bar</stp>
        <stp/>
        <stp>Close</stp>
        <stp>5</stp>
        <stp>-41</stp>
        <stp/>
        <stp/>
        <stp/>
        <stp/>
        <stp>T</stp>
        <tr r="C47" s="1"/>
        <tr r="C47" s="1"/>
        <tr r="BZ47" s="1"/>
        <tr r="BZ47" s="1"/>
      </tp>
      <tp>
        <v>99.671875</v>
        <stp/>
        <stp>StudyData</stp>
        <stp>SUBMINUTE((CUS10),5,FillGap)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99.640625</v>
        <stp/>
        <stp>StudyData</stp>
        <stp>SUBMINUTE((CUS10),5,FillGap)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99.65625</v>
        <stp/>
        <stp>StudyData</stp>
        <stp>SUBMINUTE((CUS10),5,FillGap)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99.65625</v>
        <stp/>
        <stp>StudyData</stp>
        <stp>SUBMINUTE((CUS10),5,FillGap)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99.640625</v>
        <stp/>
        <stp>StudyData</stp>
        <stp>SUBMINUTE((CUS10),5,FillGap)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0</v>
        <stp/>
        <stp>StudyData</stp>
        <stp>AlgOrdAskVol(CUS10)</stp>
        <stp>Bar</stp>
        <stp/>
        <stp>Open</stp>
        <stp>1</stp>
        <stp>-20</stp>
        <stp/>
        <stp/>
        <stp/>
        <stp/>
        <stp>D</stp>
        <tr r="AQ26" s="1"/>
        <tr r="AQ26" s="1"/>
      </tp>
      <tp>
        <v>2</v>
        <stp/>
        <stp>StudyData</stp>
        <stp>AlgOrdAskVol(CUS10)</stp>
        <stp>Bar</stp>
        <stp/>
        <stp>Open</stp>
        <stp>5</stp>
        <stp>-24</stp>
        <stp/>
        <stp/>
        <stp/>
        <stp/>
        <stp>D</stp>
        <tr r="BR30" s="1"/>
        <tr r="BR30" s="1"/>
      </tp>
      <tp>
        <v>0</v>
        <stp/>
        <stp>StudyData</stp>
        <stp>AlgOrdAskVol(CUS10)</stp>
        <stp>Bar</stp>
        <stp/>
        <stp>Open</stp>
        <stp>1</stp>
        <stp>-30</stp>
        <stp/>
        <stp/>
        <stp/>
        <stp/>
        <stp>D</stp>
        <tr r="AQ36" s="1"/>
        <tr r="AQ36" s="1"/>
      </tp>
      <tp>
        <v>8</v>
        <stp/>
        <stp>StudyData</stp>
        <stp>AlgOrdAskVol(CUS10)</stp>
        <stp>Bar</stp>
        <stp/>
        <stp>Open</stp>
        <stp>5</stp>
        <stp>-34</stp>
        <stp/>
        <stp/>
        <stp/>
        <stp/>
        <stp>D</stp>
        <tr r="BR40" s="1"/>
        <tr r="BR40" s="1"/>
      </tp>
      <tp>
        <v>1</v>
        <stp/>
        <stp>StudyData</stp>
        <stp>AlgOrdAskVol(CUS10)</stp>
        <stp>Bar</stp>
        <stp/>
        <stp>Open</stp>
        <stp>1</stp>
        <stp>-10</stp>
        <stp/>
        <stp/>
        <stp/>
        <stp/>
        <stp>D</stp>
        <tr r="AQ16" s="1"/>
        <tr r="AQ16" s="1"/>
      </tp>
      <tp>
        <v>4</v>
        <stp/>
        <stp>StudyData</stp>
        <stp>AlgOrdAskVol(CUS10)</stp>
        <stp>Bar</stp>
        <stp/>
        <stp>Open</stp>
        <stp>5</stp>
        <stp>-14</stp>
        <stp/>
        <stp/>
        <stp/>
        <stp/>
        <stp>D</stp>
        <tr r="BR20" s="1"/>
        <tr r="BR20" s="1"/>
      </tp>
      <tp>
        <v>12</v>
        <stp/>
        <stp>StudyData</stp>
        <stp>AlgOrdAskVol(CUS10)</stp>
        <stp>Bar</stp>
        <stp/>
        <stp>Open</stp>
        <stp>1</stp>
        <stp>-60</stp>
        <stp/>
        <stp/>
        <stp/>
        <stp/>
        <stp>D</stp>
        <tr r="AQ66" s="1"/>
        <tr r="AQ66" s="1"/>
      </tp>
      <tp>
        <v>17</v>
        <stp/>
        <stp>StudyData</stp>
        <stp>AlgOrdAskVol(CUS10)</stp>
        <stp>Bar</stp>
        <stp/>
        <stp>Open</stp>
        <stp>1</stp>
        <stp>-40</stp>
        <stp/>
        <stp/>
        <stp/>
        <stp/>
        <stp>D</stp>
        <tr r="AQ46" s="1"/>
        <tr r="AQ46" s="1"/>
      </tp>
      <tp t="s">
        <v/>
        <stp/>
        <stp>StudyData</stp>
        <stp>AlgOrdAskVol(CUS10)</stp>
        <stp>Bar</stp>
        <stp/>
        <stp>Open</stp>
        <stp>5</stp>
        <stp>-44</stp>
        <stp/>
        <stp/>
        <stp/>
        <stp/>
        <stp>D</stp>
        <tr r="BR50" s="1"/>
      </tp>
      <tp>
        <v>0</v>
        <stp/>
        <stp>StudyData</stp>
        <stp>AlgOrdAskVol(CUS10)</stp>
        <stp>Bar</stp>
        <stp/>
        <stp>Open</stp>
        <stp>1</stp>
        <stp>-50</stp>
        <stp/>
        <stp/>
        <stp/>
        <stp/>
        <stp>D</stp>
        <tr r="AQ56" s="1"/>
        <tr r="AQ56" s="1"/>
      </tp>
      <tp>
        <v>0</v>
        <stp/>
        <stp>StudyData</stp>
        <stp>AlgOrdAskVol(CUS10)</stp>
        <stp>Bar</stp>
        <stp/>
        <stp>Open</stp>
        <stp>5</stp>
        <stp>-54</stp>
        <stp/>
        <stp/>
        <stp/>
        <stp/>
        <stp>D</stp>
        <tr r="BR60" s="1"/>
        <tr r="BR60" s="1"/>
      </tp>
      <tp>
        <v>99214</v>
        <stp/>
        <stp>StudyData</stp>
        <stp>SUBMINUTE((CUS10),5,Regular)</stp>
        <stp>FG</stp>
        <stp/>
        <stp>Open</stp>
        <stp>5</stp>
        <stp>0</stp>
        <stp/>
        <stp/>
        <stp/>
        <stp/>
        <stp>D</stp>
        <tr r="CB6" s="1"/>
        <tr r="AA6" s="1"/>
      </tp>
      <tp>
        <v>99.671875</v>
        <stp/>
        <stp>StudyData</stp>
        <stp>SUBMINUTE((CUS10),5,Regular)</stp>
        <stp>FG</stp>
        <stp/>
        <stp>Open</stp>
        <stp>5</stp>
        <stp>0</stp>
        <stp/>
        <stp/>
        <stp/>
        <stp/>
        <stp>T</stp>
        <tr r="CB6" s="1"/>
        <tr r="AA6" s="1"/>
      </tp>
      <tp>
        <v>0</v>
        <stp/>
        <stp>StudyData</stp>
        <stp>AlgOrdBidVol(CUS10)</stp>
        <stp>Bar</stp>
        <stp/>
        <stp>Open</stp>
        <stp>1</stp>
        <stp>-23</stp>
        <stp/>
        <stp/>
        <stp/>
        <stp/>
        <stp>D</stp>
        <tr r="AP29" s="1"/>
        <tr r="AP29" s="1"/>
      </tp>
      <tp>
        <v>8</v>
        <stp/>
        <stp>StudyData</stp>
        <stp>AlgOrdBidVol(CUS10)</stp>
        <stp>Bar</stp>
        <stp/>
        <stp>Open</stp>
        <stp>5</stp>
        <stp>-27</stp>
        <stp/>
        <stp/>
        <stp/>
        <stp/>
        <stp>D</stp>
        <tr r="BQ33" s="1"/>
        <tr r="BQ33" s="1"/>
      </tp>
      <tp>
        <v>0</v>
        <stp/>
        <stp>StudyData</stp>
        <stp>AlgOrdBidVol(CUS10)</stp>
        <stp>Bar</stp>
        <stp/>
        <stp>Open</stp>
        <stp>1</stp>
        <stp>-33</stp>
        <stp/>
        <stp/>
        <stp/>
        <stp/>
        <stp>D</stp>
        <tr r="AP39" s="1"/>
        <tr r="AP39" s="1"/>
      </tp>
      <tp>
        <v>9</v>
        <stp/>
        <stp>StudyData</stp>
        <stp>AlgOrdBidVol(CUS10)</stp>
        <stp>Bar</stp>
        <stp/>
        <stp>Open</stp>
        <stp>5</stp>
        <stp>-37</stp>
        <stp/>
        <stp/>
        <stp/>
        <stp/>
        <stp>D</stp>
        <tr r="BQ43" s="1"/>
        <tr r="BQ43" s="1"/>
      </tp>
      <tp>
        <v>0</v>
        <stp/>
        <stp>StudyData</stp>
        <stp>AlgOrdBidVol(CUS10)</stp>
        <stp>Bar</stp>
        <stp/>
        <stp>Open</stp>
        <stp>1</stp>
        <stp>-13</stp>
        <stp/>
        <stp/>
        <stp/>
        <stp/>
        <stp>D</stp>
        <tr r="AP19" s="1"/>
        <tr r="AP19" s="1"/>
      </tp>
      <tp>
        <v>28</v>
        <stp/>
        <stp>StudyData</stp>
        <stp>AlgOrdBidVol(CUS10)</stp>
        <stp>Bar</stp>
        <stp/>
        <stp>Open</stp>
        <stp>5</stp>
        <stp>-17</stp>
        <stp/>
        <stp/>
        <stp/>
        <stp/>
        <stp>D</stp>
        <tr r="BQ23" s="1"/>
        <tr r="BQ23" s="1"/>
      </tp>
      <tp>
        <v>0</v>
        <stp/>
        <stp>StudyData</stp>
        <stp>AlgOrdBidVol(CUS10)</stp>
        <stp>Bar</stp>
        <stp/>
        <stp>Open</stp>
        <stp>1</stp>
        <stp>-43</stp>
        <stp/>
        <stp/>
        <stp/>
        <stp/>
        <stp>D</stp>
        <tr r="AP49" s="1"/>
        <tr r="AP49" s="1"/>
      </tp>
      <tp>
        <v>2</v>
        <stp/>
        <stp>StudyData</stp>
        <stp>AlgOrdBidVol(CUS10)</stp>
        <stp>Bar</stp>
        <stp/>
        <stp>Open</stp>
        <stp>5</stp>
        <stp>-47</stp>
        <stp/>
        <stp/>
        <stp/>
        <stp/>
        <stp>D</stp>
        <tr r="BQ53" s="1"/>
        <tr r="BQ53" s="1"/>
      </tp>
      <tp>
        <v>7</v>
        <stp/>
        <stp>StudyData</stp>
        <stp>AlgOrdBidVol(CUS10)</stp>
        <stp>Bar</stp>
        <stp/>
        <stp>Open</stp>
        <stp>1</stp>
        <stp>-53</stp>
        <stp/>
        <stp/>
        <stp/>
        <stp/>
        <stp>D</stp>
        <tr r="AP59" s="1"/>
        <tr r="AP59" s="1"/>
      </tp>
      <tp t="s">
        <v/>
        <stp/>
        <stp>StudyData</stp>
        <stp>AlgOrdBidVol(CUS10)</stp>
        <stp>Bar</stp>
        <stp/>
        <stp>Open</stp>
        <stp>5</stp>
        <stp>-57</stp>
        <stp/>
        <stp/>
        <stp/>
        <stp/>
        <stp>D</stp>
        <tr r="BQ63" s="1"/>
      </tp>
      <tp>
        <v>51</v>
        <stp/>
        <stp>StudyData</stp>
        <stp>BAVolCr.BidVol^(CUS10)</stp>
        <stp>Bar</stp>
        <stp/>
        <stp>Open</stp>
        <stp>1</stp>
        <stp>-28</stp>
        <stp/>
        <stp/>
        <stp/>
        <stp/>
        <stp>D</stp>
        <tr r="AR34" s="1"/>
      </tp>
      <tp>
        <v>88</v>
        <stp/>
        <stp>StudyData</stp>
        <stp>BAVolCr.BidVol^(CUS10)</stp>
        <stp>Bar</stp>
        <stp/>
        <stp>Open</stp>
        <stp>1</stp>
        <stp>-38</stp>
        <stp/>
        <stp/>
        <stp/>
        <stp/>
        <stp>D</stp>
        <tr r="AR44" s="1"/>
      </tp>
      <tp>
        <v>34</v>
        <stp/>
        <stp>StudyData</stp>
        <stp>BAVolCr.BidVol^(CUS10)</stp>
        <stp>Bar</stp>
        <stp/>
        <stp>Open</stp>
        <stp>1</stp>
        <stp>-18</stp>
        <stp/>
        <stp/>
        <stp/>
        <stp/>
        <stp>D</stp>
        <tr r="AR24" s="1"/>
      </tp>
      <tp>
        <v>85</v>
        <stp/>
        <stp>StudyData</stp>
        <stp>BAVolCr.BidVol^(CUS10)</stp>
        <stp>Bar</stp>
        <stp/>
        <stp>Open</stp>
        <stp>1</stp>
        <stp>-48</stp>
        <stp/>
        <stp/>
        <stp/>
        <stp/>
        <stp>D</stp>
        <tr r="AR54" s="1"/>
      </tp>
      <tp>
        <v>67</v>
        <stp/>
        <stp>StudyData</stp>
        <stp>BAVolCr.BidVol^(CUS10)</stp>
        <stp>Bar</stp>
        <stp/>
        <stp>Open</stp>
        <stp>1</stp>
        <stp>-58</stp>
        <stp/>
        <stp/>
        <stp/>
        <stp/>
        <stp>D</stp>
        <tr r="AR64" s="1"/>
      </tp>
      <tp>
        <v>99.65625</v>
        <stp/>
        <stp>StudyData</stp>
        <stp>SUBMINUTE((CUS10),5,Regular)</stp>
        <stp>FG</stp>
        <stp/>
        <stp>Close</stp>
        <stp>5</stp>
        <stp>-2</stp>
        <stp/>
        <stp/>
        <stp/>
        <stp/>
        <stp>T</stp>
        <tr r="CE8" s="1"/>
      </tp>
      <tp>
        <v>99210</v>
        <stp/>
        <stp>StudyData</stp>
        <stp>SUBMINUTE((CUS10),5,Regular)</stp>
        <stp>FG</stp>
        <stp/>
        <stp>Close</stp>
        <stp>5</stp>
        <stp>-2</stp>
        <stp/>
        <stp/>
        <stp/>
        <stp/>
        <stp>D</stp>
        <tr r="CE8" s="1"/>
      </tp>
      <tp>
        <v>99.6875</v>
        <stp/>
        <stp>StudyData</stp>
        <stp>SUBMINUTE((CUS10),5,Regular)</stp>
        <stp>FG</stp>
        <stp/>
        <stp>High</stp>
        <stp>5</stp>
        <stp>-7</stp>
        <stp/>
        <stp/>
        <stp/>
        <stp/>
        <stp>T</stp>
        <tr r="AB13" s="1"/>
        <tr r="CC13" s="1"/>
      </tp>
      <tp>
        <v>99220</v>
        <stp/>
        <stp>StudyData</stp>
        <stp>SUBMINUTE((CUS10),5,Regular)</stp>
        <stp>FG</stp>
        <stp/>
        <stp>High</stp>
        <stp>5</stp>
        <stp>-7</stp>
        <stp/>
        <stp/>
        <stp/>
        <stp/>
        <stp>D</stp>
        <tr r="AB13" s="1"/>
        <tr r="CC13" s="1"/>
      </tp>
      <tp>
        <v>0</v>
        <stp/>
        <stp>StudyData</stp>
        <stp>AlgOrdAskVol(CUS10)</stp>
        <stp>Bar</stp>
        <stp/>
        <stp>Open</stp>
        <stp>1</stp>
        <stp>-21</stp>
        <stp/>
        <stp/>
        <stp/>
        <stp/>
        <stp>D</stp>
        <tr r="AQ27" s="1"/>
        <tr r="AQ27" s="1"/>
      </tp>
      <tp>
        <v>1</v>
        <stp/>
        <stp>StudyData</stp>
        <stp>AlgOrdAskVol(CUS10)</stp>
        <stp>Bar</stp>
        <stp/>
        <stp>Open</stp>
        <stp>5</stp>
        <stp>-25</stp>
        <stp/>
        <stp/>
        <stp/>
        <stp/>
        <stp>D</stp>
        <tr r="BR31" s="1"/>
        <tr r="BR31" s="1"/>
      </tp>
      <tp>
        <v>0</v>
        <stp/>
        <stp>StudyData</stp>
        <stp>AlgOrdAskVol(CUS10)</stp>
        <stp>Bar</stp>
        <stp/>
        <stp>Open</stp>
        <stp>1</stp>
        <stp>-31</stp>
        <stp/>
        <stp/>
        <stp/>
        <stp/>
        <stp>D</stp>
        <tr r="AQ37" s="1"/>
        <tr r="AQ37" s="1"/>
      </tp>
      <tp>
        <v>51</v>
        <stp/>
        <stp>StudyData</stp>
        <stp>AlgOrdAskVol(CUS10)</stp>
        <stp>Bar</stp>
        <stp/>
        <stp>Open</stp>
        <stp>5</stp>
        <stp>-35</stp>
        <stp/>
        <stp/>
        <stp/>
        <stp/>
        <stp>D</stp>
        <tr r="BR41" s="1"/>
        <tr r="BR41" s="1"/>
      </tp>
      <tp>
        <v>22</v>
        <stp/>
        <stp>StudyData</stp>
        <stp>AlgOrdAskVol(CUS10)</stp>
        <stp>Bar</stp>
        <stp/>
        <stp>Open</stp>
        <stp>1</stp>
        <stp>-11</stp>
        <stp/>
        <stp/>
        <stp/>
        <stp/>
        <stp>D</stp>
        <tr r="AQ17" s="1"/>
        <tr r="AQ17" s="1"/>
      </tp>
      <tp>
        <v>1</v>
        <stp/>
        <stp>StudyData</stp>
        <stp>AlgOrdAskVol(CUS10)</stp>
        <stp>Bar</stp>
        <stp/>
        <stp>Open</stp>
        <stp>5</stp>
        <stp>-15</stp>
        <stp/>
        <stp/>
        <stp/>
        <stp/>
        <stp>D</stp>
        <tr r="BR21" s="1"/>
        <tr r="BR21" s="1"/>
      </tp>
      <tp>
        <v>0</v>
        <stp/>
        <stp>StudyData</stp>
        <stp>AlgOrdAskVol(CUS10)</stp>
        <stp>Bar</stp>
        <stp/>
        <stp>Open</stp>
        <stp>1</stp>
        <stp>-41</stp>
        <stp/>
        <stp/>
        <stp/>
        <stp/>
        <stp>D</stp>
        <tr r="AQ47" s="1"/>
        <tr r="AQ47" s="1"/>
      </tp>
      <tp>
        <v>3</v>
        <stp/>
        <stp>StudyData</stp>
        <stp>AlgOrdAskVol(CUS10)</stp>
        <stp>Bar</stp>
        <stp/>
        <stp>Open</stp>
        <stp>5</stp>
        <stp>-45</stp>
        <stp/>
        <stp/>
        <stp/>
        <stp/>
        <stp>D</stp>
        <tr r="BR51" s="1"/>
        <tr r="BR51" s="1"/>
      </tp>
      <tp>
        <v>0</v>
        <stp/>
        <stp>StudyData</stp>
        <stp>AlgOrdAskVol(CUS10)</stp>
        <stp>Bar</stp>
        <stp/>
        <stp>Open</stp>
        <stp>1</stp>
        <stp>-51</stp>
        <stp/>
        <stp/>
        <stp/>
        <stp/>
        <stp>D</stp>
        <tr r="AQ57" s="1"/>
        <tr r="AQ57" s="1"/>
      </tp>
      <tp>
        <v>0</v>
        <stp/>
        <stp>StudyData</stp>
        <stp>AlgOrdAskVol(CUS10)</stp>
        <stp>Bar</stp>
        <stp/>
        <stp>Open</stp>
        <stp>5</stp>
        <stp>-55</stp>
        <stp/>
        <stp/>
        <stp/>
        <stp/>
        <stp>D</stp>
        <tr r="BR61" s="1"/>
        <tr r="BR61" s="1"/>
      </tp>
      <tp>
        <v>0</v>
        <stp/>
        <stp>StudyData</stp>
        <stp>AlgOrdBidVol(CUS10)</stp>
        <stp>Bar</stp>
        <stp/>
        <stp>Open</stp>
        <stp>1</stp>
        <stp>-22</stp>
        <stp/>
        <stp/>
        <stp/>
        <stp/>
        <stp>D</stp>
        <tr r="AP28" s="1"/>
        <tr r="AP28" s="1"/>
      </tp>
      <tp>
        <v>19</v>
        <stp/>
        <stp>StudyData</stp>
        <stp>AlgOrdBidVol(CUS10)</stp>
        <stp>Bar</stp>
        <stp/>
        <stp>Open</stp>
        <stp>5</stp>
        <stp>-26</stp>
        <stp/>
        <stp/>
        <stp/>
        <stp/>
        <stp>D</stp>
        <tr r="BQ32" s="1"/>
        <tr r="BQ32" s="1"/>
      </tp>
      <tp>
        <v>0</v>
        <stp/>
        <stp>StudyData</stp>
        <stp>AlgOrdBidVol(CUS10)</stp>
        <stp>Bar</stp>
        <stp/>
        <stp>Open</stp>
        <stp>1</stp>
        <stp>-32</stp>
        <stp/>
        <stp/>
        <stp/>
        <stp/>
        <stp>D</stp>
        <tr r="AP38" s="1"/>
        <tr r="AP38" s="1"/>
      </tp>
      <tp>
        <v>6</v>
        <stp/>
        <stp>StudyData</stp>
        <stp>AlgOrdBidVol(CUS10)</stp>
        <stp>Bar</stp>
        <stp/>
        <stp>Open</stp>
        <stp>5</stp>
        <stp>-36</stp>
        <stp/>
        <stp/>
        <stp/>
        <stp/>
        <stp>D</stp>
        <tr r="BQ42" s="1"/>
        <tr r="BQ42" s="1"/>
      </tp>
      <tp>
        <v>0</v>
        <stp/>
        <stp>StudyData</stp>
        <stp>AlgOrdBidVol(CUS10)</stp>
        <stp>Bar</stp>
        <stp/>
        <stp>Open</stp>
        <stp>1</stp>
        <stp>-12</stp>
        <stp/>
        <stp/>
        <stp/>
        <stp/>
        <stp>D</stp>
        <tr r="AP18" s="1"/>
        <tr r="AP18" s="1"/>
      </tp>
      <tp>
        <v>8</v>
        <stp/>
        <stp>StudyData</stp>
        <stp>AlgOrdBidVol(CUS10)</stp>
        <stp>Bar</stp>
        <stp/>
        <stp>Open</stp>
        <stp>5</stp>
        <stp>-16</stp>
        <stp/>
        <stp/>
        <stp/>
        <stp/>
        <stp>D</stp>
        <tr r="BQ22" s="1"/>
        <tr r="BQ22" s="1"/>
      </tp>
      <tp>
        <v>3</v>
        <stp/>
        <stp>StudyData</stp>
        <stp>AlgOrdBidVol(CUS10)</stp>
        <stp>Bar</stp>
        <stp/>
        <stp>Open</stp>
        <stp>1</stp>
        <stp>-42</stp>
        <stp/>
        <stp/>
        <stp/>
        <stp/>
        <stp>D</stp>
        <tr r="AP48" s="1"/>
        <tr r="AP48" s="1"/>
      </tp>
      <tp t="s">
        <v/>
        <stp/>
        <stp>StudyData</stp>
        <stp>AlgOrdBidVol(CUS10)</stp>
        <stp>Bar</stp>
        <stp/>
        <stp>Open</stp>
        <stp>5</stp>
        <stp>-46</stp>
        <stp/>
        <stp/>
        <stp/>
        <stp/>
        <stp>D</stp>
        <tr r="BQ52" s="1"/>
      </tp>
      <tp>
        <v>1</v>
        <stp/>
        <stp>StudyData</stp>
        <stp>AlgOrdBidVol(CUS10)</stp>
        <stp>Bar</stp>
        <stp/>
        <stp>Open</stp>
        <stp>1</stp>
        <stp>-52</stp>
        <stp/>
        <stp/>
        <stp/>
        <stp/>
        <stp>D</stp>
        <tr r="AP58" s="1"/>
        <tr r="AP58" s="1"/>
      </tp>
      <tp>
        <v>5</v>
        <stp/>
        <stp>StudyData</stp>
        <stp>AlgOrdBidVol(CUS10)</stp>
        <stp>Bar</stp>
        <stp/>
        <stp>Open</stp>
        <stp>5</stp>
        <stp>-56</stp>
        <stp/>
        <stp/>
        <stp/>
        <stp/>
        <stp>D</stp>
        <tr r="BQ62" s="1"/>
        <tr r="BQ62" s="1"/>
      </tp>
      <tp>
        <v>99.671875</v>
        <stp/>
        <stp>StudyData</stp>
        <stp>SUBMINUTE((CUS10),5,Regular)</stp>
        <stp>FG</stp>
        <stp/>
        <stp>Open</stp>
        <stp>5</stp>
        <stp>-1</stp>
        <stp/>
        <stp/>
        <stp/>
        <stp/>
        <stp>T</stp>
        <tr r="AA7" s="1"/>
        <tr r="CB7" s="1"/>
      </tp>
      <tp>
        <v>99214</v>
        <stp/>
        <stp>StudyData</stp>
        <stp>SUBMINUTE((CUS10),5,Regular)</stp>
        <stp>FG</stp>
        <stp/>
        <stp>Open</stp>
        <stp>5</stp>
        <stp>-1</stp>
        <stp/>
        <stp/>
        <stp/>
        <stp/>
        <stp>D</stp>
        <tr r="AA7" s="1"/>
        <tr r="CB7" s="1"/>
      </tp>
      <tp>
        <v>64</v>
        <stp/>
        <stp>StudyData</stp>
        <stp>BAVolCr.BidVol^(CUS10)</stp>
        <stp>Bar</stp>
        <stp/>
        <stp>Open</stp>
        <stp>1</stp>
        <stp>-29</stp>
        <stp/>
        <stp/>
        <stp/>
        <stp/>
        <stp>D</stp>
        <tr r="AR35" s="1"/>
      </tp>
      <tp>
        <v>67</v>
        <stp/>
        <stp>StudyData</stp>
        <stp>BAVolCr.BidVol^(CUS10)</stp>
        <stp>Bar</stp>
        <stp/>
        <stp>Open</stp>
        <stp>1</stp>
        <stp>-39</stp>
        <stp/>
        <stp/>
        <stp/>
        <stp/>
        <stp>D</stp>
        <tr r="AR45" s="1"/>
      </tp>
      <tp>
        <v>25</v>
        <stp/>
        <stp>StudyData</stp>
        <stp>BAVolCr.BidVol^(CUS10)</stp>
        <stp>Bar</stp>
        <stp/>
        <stp>Open</stp>
        <stp>1</stp>
        <stp>-19</stp>
        <stp/>
        <stp/>
        <stp/>
        <stp/>
        <stp>D</stp>
        <tr r="AR25" s="1"/>
      </tp>
      <tp>
        <v>111</v>
        <stp/>
        <stp>StudyData</stp>
        <stp>BAVolCr.BidVol^(CUS10)</stp>
        <stp>Bar</stp>
        <stp/>
        <stp>Open</stp>
        <stp>1</stp>
        <stp>-49</stp>
        <stp/>
        <stp/>
        <stp/>
        <stp/>
        <stp>D</stp>
        <tr r="AR55" s="1"/>
      </tp>
      <tp>
        <v>30</v>
        <stp/>
        <stp>StudyData</stp>
        <stp>BAVolCr.BidVol^(CUS10)</stp>
        <stp>Bar</stp>
        <stp/>
        <stp>Open</stp>
        <stp>1</stp>
        <stp>-59</stp>
        <stp/>
        <stp/>
        <stp/>
        <stp/>
        <stp>D</stp>
        <tr r="AR65" s="1"/>
      </tp>
      <tp>
        <v>99.671875</v>
        <stp/>
        <stp>StudyData</stp>
        <stp>SUBMINUTE((CUS10),5,Regular)</stp>
        <stp>FG</stp>
        <stp/>
        <stp>Close</stp>
        <stp>5</stp>
        <stp>-3</stp>
        <stp/>
        <stp/>
        <stp/>
        <stp/>
        <stp>T</stp>
        <tr r="CE9" s="1"/>
      </tp>
      <tp>
        <v>99214</v>
        <stp/>
        <stp>StudyData</stp>
        <stp>SUBMINUTE((CUS10),5,Regular)</stp>
        <stp>FG</stp>
        <stp/>
        <stp>Close</stp>
        <stp>5</stp>
        <stp>-3</stp>
        <stp/>
        <stp/>
        <stp/>
        <stp/>
        <stp>D</stp>
        <tr r="CE9" s="1"/>
      </tp>
      <tp t="s">
        <v/>
        <stp/>
        <stp>StudyData</stp>
        <stp>AlgOrdAskVol(SUBMINUTE((CUS10),5,Regular),1,0)</stp>
        <stp>Bar</stp>
        <stp/>
        <stp>Open</stp>
        <stp>5</stp>
        <stp>-1</stp>
        <stp/>
        <stp/>
        <stp/>
        <stp/>
        <stp>D</stp>
        <tr r="AF7" s="1"/>
      </tp>
      <tp t="s">
        <v/>
        <stp/>
        <stp>StudyData</stp>
        <stp>AlgOrdAskVol(SUBMINUTE((CUS10),1,Regular),1,0)</stp>
        <stp>Bar</stp>
        <stp/>
        <stp>Open</stp>
        <stp>5</stp>
        <stp>-1</stp>
        <stp/>
        <stp/>
        <stp/>
        <stp/>
        <stp>D</stp>
        <tr r="F7" s="1"/>
      </tp>
      <tp>
        <v>99.671875</v>
        <stp/>
        <stp>StudyData</stp>
        <stp>SUBMINUTE((CUS10),5,Regular)</stp>
        <stp>FG</stp>
        <stp/>
        <stp>High</stp>
        <stp>5</stp>
        <stp>-6</stp>
        <stp/>
        <stp/>
        <stp/>
        <stp/>
        <stp>T</stp>
        <tr r="AB12" s="1"/>
        <tr r="CC12" s="1"/>
      </tp>
      <tp>
        <v>99214</v>
        <stp/>
        <stp>StudyData</stp>
        <stp>SUBMINUTE((CUS10),5,Regular)</stp>
        <stp>FG</stp>
        <stp/>
        <stp>High</stp>
        <stp>5</stp>
        <stp>-6</stp>
        <stp/>
        <stp/>
        <stp/>
        <stp/>
        <stp>D</stp>
        <tr r="AB12" s="1"/>
        <tr r="CC12" s="1"/>
      </tp>
      <tp t="s">
        <v>NASDAQ US Note 2.250 Nov25 912828M56</v>
        <stp/>
        <stp>ContractData</stp>
        <stp>CUS10</stp>
        <stp>LongDescription</stp>
        <stp/>
        <stp>D</stp>
        <tr r="T4" s="1"/>
      </tp>
      <tp>
        <v>0</v>
        <stp/>
        <stp>StudyData</stp>
        <stp>AlgOrdAskVol(CUS10)</stp>
        <stp>Bar</stp>
        <stp/>
        <stp>Open</stp>
        <stp>1</stp>
        <stp>-22</stp>
        <stp/>
        <stp/>
        <stp/>
        <stp/>
        <stp>D</stp>
        <tr r="AQ28" s="1"/>
        <tr r="AQ28" s="1"/>
      </tp>
      <tp>
        <v>19</v>
        <stp/>
        <stp>StudyData</stp>
        <stp>AlgOrdAskVol(CUS10)</stp>
        <stp>Bar</stp>
        <stp/>
        <stp>Open</stp>
        <stp>5</stp>
        <stp>-26</stp>
        <stp/>
        <stp/>
        <stp/>
        <stp/>
        <stp>D</stp>
        <tr r="BR32" s="1"/>
        <tr r="BR32" s="1"/>
      </tp>
      <tp>
        <v>0</v>
        <stp/>
        <stp>StudyData</stp>
        <stp>AlgOrdAskVol(CUS10)</stp>
        <stp>Bar</stp>
        <stp/>
        <stp>Open</stp>
        <stp>1</stp>
        <stp>-32</stp>
        <stp/>
        <stp/>
        <stp/>
        <stp/>
        <stp>D</stp>
        <tr r="AQ38" s="1"/>
        <tr r="AQ38" s="1"/>
      </tp>
      <tp>
        <v>12</v>
        <stp/>
        <stp>StudyData</stp>
        <stp>AlgOrdAskVol(CUS10)</stp>
        <stp>Bar</stp>
        <stp/>
        <stp>Open</stp>
        <stp>5</stp>
        <stp>-36</stp>
        <stp/>
        <stp/>
        <stp/>
        <stp/>
        <stp>D</stp>
        <tr r="BR42" s="1"/>
        <tr r="BR42" s="1"/>
      </tp>
      <tp>
        <v>1</v>
        <stp/>
        <stp>StudyData</stp>
        <stp>AlgOrdAskVol(CUS10)</stp>
        <stp>Bar</stp>
        <stp/>
        <stp>Open</stp>
        <stp>1</stp>
        <stp>-12</stp>
        <stp/>
        <stp/>
        <stp/>
        <stp/>
        <stp>D</stp>
        <tr r="AQ18" s="1"/>
        <tr r="AQ18" s="1"/>
      </tp>
      <tp>
        <v>0</v>
        <stp/>
        <stp>StudyData</stp>
        <stp>AlgOrdAskVol(CUS10)</stp>
        <stp>Bar</stp>
        <stp/>
        <stp>Open</stp>
        <stp>5</stp>
        <stp>-16</stp>
        <stp/>
        <stp/>
        <stp/>
        <stp/>
        <stp>D</stp>
        <tr r="BR22" s="1"/>
        <tr r="BR22" s="1"/>
      </tp>
      <tp>
        <v>0</v>
        <stp/>
        <stp>StudyData</stp>
        <stp>AlgOrdAskVol(CUS10)</stp>
        <stp>Bar</stp>
        <stp/>
        <stp>Open</stp>
        <stp>1</stp>
        <stp>-42</stp>
        <stp/>
        <stp/>
        <stp/>
        <stp/>
        <stp>D</stp>
        <tr r="AQ48" s="1"/>
        <tr r="AQ48" s="1"/>
      </tp>
      <tp t="s">
        <v/>
        <stp/>
        <stp>StudyData</stp>
        <stp>AlgOrdAskVol(CUS10)</stp>
        <stp>Bar</stp>
        <stp/>
        <stp>Open</stp>
        <stp>5</stp>
        <stp>-46</stp>
        <stp/>
        <stp/>
        <stp/>
        <stp/>
        <stp>D</stp>
        <tr r="BR52" s="1"/>
      </tp>
      <tp>
        <v>0</v>
        <stp/>
        <stp>StudyData</stp>
        <stp>AlgOrdAskVol(CUS10)</stp>
        <stp>Bar</stp>
        <stp/>
        <stp>Open</stp>
        <stp>1</stp>
        <stp>-52</stp>
        <stp/>
        <stp/>
        <stp/>
        <stp/>
        <stp>D</stp>
        <tr r="AQ58" s="1"/>
        <tr r="AQ58" s="1"/>
      </tp>
      <tp>
        <v>0</v>
        <stp/>
        <stp>StudyData</stp>
        <stp>AlgOrdAskVol(CUS10)</stp>
        <stp>Bar</stp>
        <stp/>
        <stp>Open</stp>
        <stp>5</stp>
        <stp>-56</stp>
        <stp/>
        <stp/>
        <stp/>
        <stp/>
        <stp>D</stp>
        <tr r="BR62" s="1"/>
        <tr r="BR62" s="1"/>
      </tp>
      <tp>
        <v>0</v>
        <stp/>
        <stp>StudyData</stp>
        <stp>AlgOrdBidVol(CUS10)</stp>
        <stp>Bar</stp>
        <stp/>
        <stp>Open</stp>
        <stp>1</stp>
        <stp>-21</stp>
        <stp/>
        <stp/>
        <stp/>
        <stp/>
        <stp>D</stp>
        <tr r="AP27" s="1"/>
        <tr r="AP27" s="1"/>
      </tp>
      <tp>
        <v>13</v>
        <stp/>
        <stp>StudyData</stp>
        <stp>AlgOrdBidVol(CUS10)</stp>
        <stp>Bar</stp>
        <stp/>
        <stp>Open</stp>
        <stp>5</stp>
        <stp>-25</stp>
        <stp/>
        <stp/>
        <stp/>
        <stp/>
        <stp>D</stp>
        <tr r="BQ31" s="1"/>
        <tr r="BQ31" s="1"/>
      </tp>
      <tp>
        <v>0</v>
        <stp/>
        <stp>StudyData</stp>
        <stp>AlgOrdBidVol(CUS10)</stp>
        <stp>Bar</stp>
        <stp/>
        <stp>Open</stp>
        <stp>1</stp>
        <stp>-31</stp>
        <stp/>
        <stp/>
        <stp/>
        <stp/>
        <stp>D</stp>
        <tr r="AP37" s="1"/>
        <tr r="AP37" s="1"/>
      </tp>
      <tp>
        <v>26</v>
        <stp/>
        <stp>StudyData</stp>
        <stp>AlgOrdBidVol(CUS10)</stp>
        <stp>Bar</stp>
        <stp/>
        <stp>Open</stp>
        <stp>5</stp>
        <stp>-35</stp>
        <stp/>
        <stp/>
        <stp/>
        <stp/>
        <stp>D</stp>
        <tr r="BQ41" s="1"/>
        <tr r="BQ41" s="1"/>
      </tp>
      <tp>
        <v>0</v>
        <stp/>
        <stp>StudyData</stp>
        <stp>AlgOrdBidVol(CUS10)</stp>
        <stp>Bar</stp>
        <stp/>
        <stp>Open</stp>
        <stp>1</stp>
        <stp>-11</stp>
        <stp/>
        <stp/>
        <stp/>
        <stp/>
        <stp>D</stp>
        <tr r="AP17" s="1"/>
        <tr r="AP17" s="1"/>
      </tp>
      <tp>
        <v>23</v>
        <stp/>
        <stp>StudyData</stp>
        <stp>AlgOrdBidVol(CUS10)</stp>
        <stp>Bar</stp>
        <stp/>
        <stp>Open</stp>
        <stp>5</stp>
        <stp>-15</stp>
        <stp/>
        <stp/>
        <stp/>
        <stp/>
        <stp>D</stp>
        <tr r="BQ21" s="1"/>
        <tr r="BQ21" s="1"/>
      </tp>
      <tp>
        <v>1</v>
        <stp/>
        <stp>StudyData</stp>
        <stp>AlgOrdBidVol(CUS10)</stp>
        <stp>Bar</stp>
        <stp/>
        <stp>Open</stp>
        <stp>1</stp>
        <stp>-41</stp>
        <stp/>
        <stp/>
        <stp/>
        <stp/>
        <stp>D</stp>
        <tr r="AP47" s="1"/>
        <tr r="AP47" s="1"/>
      </tp>
      <tp>
        <v>22</v>
        <stp/>
        <stp>StudyData</stp>
        <stp>AlgOrdBidVol(CUS10)</stp>
        <stp>Bar</stp>
        <stp/>
        <stp>Open</stp>
        <stp>5</stp>
        <stp>-45</stp>
        <stp/>
        <stp/>
        <stp/>
        <stp/>
        <stp>D</stp>
        <tr r="BQ51" s="1"/>
        <tr r="BQ51" s="1"/>
      </tp>
      <tp>
        <v>0</v>
        <stp/>
        <stp>StudyData</stp>
        <stp>AlgOrdBidVol(CUS10)</stp>
        <stp>Bar</stp>
        <stp/>
        <stp>Open</stp>
        <stp>1</stp>
        <stp>-51</stp>
        <stp/>
        <stp/>
        <stp/>
        <stp/>
        <stp>D</stp>
        <tr r="AP57" s="1"/>
        <tr r="AP57" s="1"/>
      </tp>
      <tp>
        <v>8</v>
        <stp/>
        <stp>StudyData</stp>
        <stp>AlgOrdBidVol(CUS10)</stp>
        <stp>Bar</stp>
        <stp/>
        <stp>Open</stp>
        <stp>5</stp>
        <stp>-55</stp>
        <stp/>
        <stp/>
        <stp/>
        <stp/>
        <stp>D</stp>
        <tr r="BQ61" s="1"/>
        <tr r="BQ61" s="1"/>
      </tp>
      <tp>
        <v>99.671875</v>
        <stp/>
        <stp>StudyData</stp>
        <stp>SUBMINUTE((CUS10),5,Regular)</stp>
        <stp>FG</stp>
        <stp/>
        <stp>Open</stp>
        <stp>5</stp>
        <stp>-2</stp>
        <stp/>
        <stp/>
        <stp/>
        <stp/>
        <stp>T</stp>
        <tr r="AA8" s="1"/>
        <tr r="CB8" s="1"/>
      </tp>
      <tp>
        <v>99214</v>
        <stp/>
        <stp>StudyData</stp>
        <stp>SUBMINUTE((CUS10),5,Regular)</stp>
        <stp>FG</stp>
        <stp/>
        <stp>Open</stp>
        <stp>5</stp>
        <stp>-2</stp>
        <stp/>
        <stp/>
        <stp/>
        <stp/>
        <stp>D</stp>
        <tr r="AA8" s="1"/>
        <tr r="CB8" s="1"/>
      </tp>
      <tp t="s">
        <v/>
        <stp/>
        <stp>StudyData</stp>
        <stp>AlgOrdAskVol(SUBMINUTE((CUS10),5,Regular),1,0)</stp>
        <stp>Bar</stp>
        <stp/>
        <stp>Open</stp>
        <stp>5</stp>
        <stp>-2</stp>
        <stp/>
        <stp/>
        <stp/>
        <stp/>
        <stp>D</stp>
        <tr r="AF8" s="1"/>
      </tp>
      <tp t="s">
        <v/>
        <stp/>
        <stp>StudyData</stp>
        <stp>AlgOrdAskVol(SUBMINUTE((CUS10),1,Regular),1,0)</stp>
        <stp>Bar</stp>
        <stp/>
        <stp>Open</stp>
        <stp>5</stp>
        <stp>-2</stp>
        <stp/>
        <stp/>
        <stp/>
        <stp/>
        <stp>D</stp>
        <tr r="F8" s="1"/>
      </tp>
      <tp>
        <v>99.671875</v>
        <stp/>
        <stp>StudyData</stp>
        <stp>SUBMINUTE((CUS10),5,Regular)</stp>
        <stp>FG</stp>
        <stp/>
        <stp>High</stp>
        <stp>5</stp>
        <stp>-5</stp>
        <stp/>
        <stp/>
        <stp/>
        <stp/>
        <stp>T</stp>
        <tr r="AB11" s="1"/>
        <tr r="CC11" s="1"/>
      </tp>
      <tp>
        <v>99214</v>
        <stp/>
        <stp>StudyData</stp>
        <stp>SUBMINUTE((CUS10),5,Regular)</stp>
        <stp>FG</stp>
        <stp/>
        <stp>High</stp>
        <stp>5</stp>
        <stp>-5</stp>
        <stp/>
        <stp/>
        <stp/>
        <stp/>
        <stp>D</stp>
        <tr r="AB11" s="1"/>
        <tr r="CC11" s="1"/>
      </tp>
      <tp>
        <v>0</v>
        <stp/>
        <stp>StudyData</stp>
        <stp>AlgOrdAskVol(CUS10)</stp>
        <stp>Bar</stp>
        <stp/>
        <stp>Open</stp>
        <stp>1</stp>
        <stp>-23</stp>
        <stp/>
        <stp/>
        <stp/>
        <stp/>
        <stp>D</stp>
        <tr r="AQ29" s="1"/>
        <tr r="AQ29" s="1"/>
      </tp>
      <tp>
        <v>9</v>
        <stp/>
        <stp>StudyData</stp>
        <stp>AlgOrdAskVol(CUS10)</stp>
        <stp>Bar</stp>
        <stp/>
        <stp>Open</stp>
        <stp>5</stp>
        <stp>-27</stp>
        <stp/>
        <stp/>
        <stp/>
        <stp/>
        <stp>D</stp>
        <tr r="BR33" s="1"/>
        <tr r="BR33" s="1"/>
      </tp>
      <tp>
        <v>0</v>
        <stp/>
        <stp>StudyData</stp>
        <stp>AlgOrdAskVol(CUS10)</stp>
        <stp>Bar</stp>
        <stp/>
        <stp>Open</stp>
        <stp>1</stp>
        <stp>-33</stp>
        <stp/>
        <stp/>
        <stp/>
        <stp/>
        <stp>D</stp>
        <tr r="AQ39" s="1"/>
        <tr r="AQ39" s="1"/>
      </tp>
      <tp>
        <v>11</v>
        <stp/>
        <stp>StudyData</stp>
        <stp>AlgOrdAskVol(CUS10)</stp>
        <stp>Bar</stp>
        <stp/>
        <stp>Open</stp>
        <stp>5</stp>
        <stp>-37</stp>
        <stp/>
        <stp/>
        <stp/>
        <stp/>
        <stp>D</stp>
        <tr r="BR43" s="1"/>
        <tr r="BR43" s="1"/>
      </tp>
      <tp>
        <v>0</v>
        <stp/>
        <stp>StudyData</stp>
        <stp>AlgOrdAskVol(CUS10)</stp>
        <stp>Bar</stp>
        <stp/>
        <stp>Open</stp>
        <stp>1</stp>
        <stp>-13</stp>
        <stp/>
        <stp/>
        <stp/>
        <stp/>
        <stp>D</stp>
        <tr r="AQ19" s="1"/>
        <tr r="AQ19" s="1"/>
      </tp>
      <tp>
        <v>28</v>
        <stp/>
        <stp>StudyData</stp>
        <stp>AlgOrdAskVol(CUS10)</stp>
        <stp>Bar</stp>
        <stp/>
        <stp>Open</stp>
        <stp>5</stp>
        <stp>-17</stp>
        <stp/>
        <stp/>
        <stp/>
        <stp/>
        <stp>D</stp>
        <tr r="BR23" s="1"/>
        <tr r="BR23" s="1"/>
      </tp>
      <tp>
        <v>0</v>
        <stp/>
        <stp>StudyData</stp>
        <stp>AlgOrdAskVol(CUS10)</stp>
        <stp>Bar</stp>
        <stp/>
        <stp>Open</stp>
        <stp>1</stp>
        <stp>-43</stp>
        <stp/>
        <stp/>
        <stp/>
        <stp/>
        <stp>D</stp>
        <tr r="AQ49" s="1"/>
        <tr r="AQ49" s="1"/>
      </tp>
      <tp>
        <v>0</v>
        <stp/>
        <stp>StudyData</stp>
        <stp>AlgOrdAskVol(CUS10)</stp>
        <stp>Bar</stp>
        <stp/>
        <stp>Open</stp>
        <stp>5</stp>
        <stp>-47</stp>
        <stp/>
        <stp/>
        <stp/>
        <stp/>
        <stp>D</stp>
        <tr r="BR53" s="1"/>
        <tr r="BR53" s="1"/>
      </tp>
      <tp>
        <v>12</v>
        <stp/>
        <stp>StudyData</stp>
        <stp>AlgOrdAskVol(CUS10)</stp>
        <stp>Bar</stp>
        <stp/>
        <stp>Open</stp>
        <stp>1</stp>
        <stp>-53</stp>
        <stp/>
        <stp/>
        <stp/>
        <stp/>
        <stp>D</stp>
        <tr r="AQ59" s="1"/>
        <tr r="AQ59" s="1"/>
      </tp>
      <tp t="s">
        <v/>
        <stp/>
        <stp>StudyData</stp>
        <stp>AlgOrdAskVol(CUS10)</stp>
        <stp>Bar</stp>
        <stp/>
        <stp>Open</stp>
        <stp>5</stp>
        <stp>-57</stp>
        <stp/>
        <stp/>
        <stp/>
        <stp/>
        <stp>D</stp>
        <tr r="BR63" s="1"/>
      </tp>
      <tp>
        <v>3</v>
        <stp/>
        <stp>StudyData</stp>
        <stp>AlgOrdBidVol(CUS10)</stp>
        <stp>Bar</stp>
        <stp/>
        <stp>Open</stp>
        <stp>1</stp>
        <stp>-20</stp>
        <stp/>
        <stp/>
        <stp/>
        <stp/>
        <stp>D</stp>
        <tr r="AP26" s="1"/>
        <tr r="AP26" s="1"/>
      </tp>
      <tp>
        <v>18</v>
        <stp/>
        <stp>StudyData</stp>
        <stp>AlgOrdBidVol(CUS10)</stp>
        <stp>Bar</stp>
        <stp/>
        <stp>Open</stp>
        <stp>5</stp>
        <stp>-24</stp>
        <stp/>
        <stp/>
        <stp/>
        <stp/>
        <stp>D</stp>
        <tr r="BQ30" s="1"/>
        <tr r="BQ30" s="1"/>
      </tp>
      <tp>
        <v>2</v>
        <stp/>
        <stp>StudyData</stp>
        <stp>AlgOrdBidVol(CUS10)</stp>
        <stp>Bar</stp>
        <stp/>
        <stp>Open</stp>
        <stp>1</stp>
        <stp>-30</stp>
        <stp/>
        <stp/>
        <stp/>
        <stp/>
        <stp>D</stp>
        <tr r="AP36" s="1"/>
        <tr r="AP36" s="1"/>
      </tp>
      <tp>
        <v>21</v>
        <stp/>
        <stp>StudyData</stp>
        <stp>AlgOrdBidVol(CUS10)</stp>
        <stp>Bar</stp>
        <stp/>
        <stp>Open</stp>
        <stp>5</stp>
        <stp>-34</stp>
        <stp/>
        <stp/>
        <stp/>
        <stp/>
        <stp>D</stp>
        <tr r="BQ40" s="1"/>
        <tr r="BQ40" s="1"/>
      </tp>
      <tp>
        <v>0</v>
        <stp/>
        <stp>StudyData</stp>
        <stp>AlgOrdBidVol(CUS10)</stp>
        <stp>Bar</stp>
        <stp/>
        <stp>Open</stp>
        <stp>1</stp>
        <stp>-10</stp>
        <stp/>
        <stp/>
        <stp/>
        <stp/>
        <stp>D</stp>
        <tr r="AP16" s="1"/>
        <tr r="AP16" s="1"/>
      </tp>
      <tp>
        <v>0</v>
        <stp/>
        <stp>StudyData</stp>
        <stp>AlgOrdBidVol(CUS10)</stp>
        <stp>Bar</stp>
        <stp/>
        <stp>Open</stp>
        <stp>5</stp>
        <stp>-14</stp>
        <stp/>
        <stp/>
        <stp/>
        <stp/>
        <stp>D</stp>
        <tr r="BQ20" s="1"/>
        <tr r="BQ20" s="1"/>
      </tp>
      <tp>
        <v>0</v>
        <stp/>
        <stp>StudyData</stp>
        <stp>AlgOrdBidVol(CUS10)</stp>
        <stp>Bar</stp>
        <stp/>
        <stp>Open</stp>
        <stp>1</stp>
        <stp>-60</stp>
        <stp/>
        <stp/>
        <stp/>
        <stp/>
        <stp>D</stp>
        <tr r="AP66" s="1"/>
        <tr r="AP66" s="1"/>
      </tp>
      <tp>
        <v>0</v>
        <stp/>
        <stp>StudyData</stp>
        <stp>AlgOrdBidVol(CUS10)</stp>
        <stp>Bar</stp>
        <stp/>
        <stp>Open</stp>
        <stp>1</stp>
        <stp>-40</stp>
        <stp/>
        <stp/>
        <stp/>
        <stp/>
        <stp>D</stp>
        <tr r="AP46" s="1"/>
        <tr r="AP46" s="1"/>
      </tp>
      <tp t="s">
        <v/>
        <stp/>
        <stp>StudyData</stp>
        <stp>AlgOrdBidVol(CUS10)</stp>
        <stp>Bar</stp>
        <stp/>
        <stp>Open</stp>
        <stp>5</stp>
        <stp>-44</stp>
        <stp/>
        <stp/>
        <stp/>
        <stp/>
        <stp>D</stp>
        <tr r="BQ50" s="1"/>
      </tp>
      <tp>
        <v>0</v>
        <stp/>
        <stp>StudyData</stp>
        <stp>AlgOrdBidVol(CUS10)</stp>
        <stp>Bar</stp>
        <stp/>
        <stp>Open</stp>
        <stp>1</stp>
        <stp>-50</stp>
        <stp/>
        <stp/>
        <stp/>
        <stp/>
        <stp>D</stp>
        <tr r="AP56" s="1"/>
        <tr r="AP56" s="1"/>
      </tp>
      <tp>
        <v>1</v>
        <stp/>
        <stp>StudyData</stp>
        <stp>AlgOrdBidVol(CUS10)</stp>
        <stp>Bar</stp>
        <stp/>
        <stp>Open</stp>
        <stp>5</stp>
        <stp>-54</stp>
        <stp/>
        <stp/>
        <stp/>
        <stp/>
        <stp>D</stp>
        <tr r="BQ60" s="1"/>
        <tr r="BQ60" s="1"/>
      </tp>
      <tp>
        <v>99.671875</v>
        <stp/>
        <stp>StudyData</stp>
        <stp>SUBMINUTE((CUS10),5,Regular)</stp>
        <stp>FG</stp>
        <stp/>
        <stp>Open</stp>
        <stp>5</stp>
        <stp>-3</stp>
        <stp/>
        <stp/>
        <stp/>
        <stp/>
        <stp>T</stp>
        <tr r="AA9" s="1"/>
        <tr r="CB9" s="1"/>
      </tp>
      <tp>
        <v>99214</v>
        <stp/>
        <stp>StudyData</stp>
        <stp>SUBMINUTE((CUS10),5,Regular)</stp>
        <stp>FG</stp>
        <stp/>
        <stp>Open</stp>
        <stp>5</stp>
        <stp>-3</stp>
        <stp/>
        <stp/>
        <stp/>
        <stp/>
        <stp>D</stp>
        <tr r="AA9" s="1"/>
        <tr r="CB9" s="1"/>
      </tp>
      <tp>
        <v>99.671875</v>
        <stp/>
        <stp>StudyData</stp>
        <stp>SUBMINUTE((CUS10),5,Regular)</stp>
        <stp>FG</stp>
        <stp/>
        <stp>Close</stp>
        <stp>5</stp>
        <stp>-1</stp>
        <stp/>
        <stp/>
        <stp/>
        <stp/>
        <stp>T</stp>
        <tr r="CE7" s="1"/>
      </tp>
      <tp>
        <v>99214</v>
        <stp/>
        <stp>StudyData</stp>
        <stp>SUBMINUTE((CUS10),5,Regular)</stp>
        <stp>FG</stp>
        <stp/>
        <stp>Close</stp>
        <stp>5</stp>
        <stp>-1</stp>
        <stp/>
        <stp/>
        <stp/>
        <stp/>
        <stp>D</stp>
        <tr r="CE7" s="1"/>
      </tp>
      <tp t="s">
        <v/>
        <stp/>
        <stp>StudyData</stp>
        <stp>AlgOrdAskVol(SUBMINUTE((CUS10),5,Regular),1,0)</stp>
        <stp>Bar</stp>
        <stp/>
        <stp>Open</stp>
        <stp>5</stp>
        <stp>-3</stp>
        <stp/>
        <stp/>
        <stp/>
        <stp/>
        <stp>D</stp>
        <tr r="AF9" s="1"/>
      </tp>
      <tp t="s">
        <v/>
        <stp/>
        <stp>StudyData</stp>
        <stp>AlgOrdAskVol(SUBMINUTE((CUS10),1,Regular),1,0)</stp>
        <stp>Bar</stp>
        <stp/>
        <stp>Open</stp>
        <stp>5</stp>
        <stp>-3</stp>
        <stp/>
        <stp/>
        <stp/>
        <stp/>
        <stp>D</stp>
        <tr r="F9" s="1"/>
      </tp>
      <tp>
        <v>99.671875</v>
        <stp/>
        <stp>StudyData</stp>
        <stp>SUBMINUTE((CUS10),5,Regular)</stp>
        <stp>FG</stp>
        <stp/>
        <stp>High</stp>
        <stp>5</stp>
        <stp>-4</stp>
        <stp/>
        <stp/>
        <stp/>
        <stp/>
        <stp>T</stp>
        <tr r="AB10" s="1"/>
        <tr r="CC10" s="1"/>
      </tp>
      <tp>
        <v>99214</v>
        <stp/>
        <stp>StudyData</stp>
        <stp>SUBMINUTE((CUS10),5,Regular)</stp>
        <stp>FG</stp>
        <stp/>
        <stp>High</stp>
        <stp>5</stp>
        <stp>-4</stp>
        <stp/>
        <stp/>
        <stp/>
        <stp/>
        <stp>D</stp>
        <tr r="AB10" s="1"/>
        <tr r="CC10" s="1"/>
      </tp>
      <tp>
        <v>0</v>
        <stp/>
        <stp>StudyData</stp>
        <stp>AlgOrdAskVol(CUS10)</stp>
        <stp>Bar</stp>
        <stp/>
        <stp>Open</stp>
        <stp>1</stp>
        <stp>-24</stp>
        <stp/>
        <stp/>
        <stp/>
        <stp/>
        <stp>D</stp>
        <tr r="AQ30" s="1"/>
        <tr r="AQ30" s="1"/>
      </tp>
      <tp t="s">
        <v/>
        <stp/>
        <stp>StudyData</stp>
        <stp>AlgOrdAskVol(CUS10)</stp>
        <stp>Bar</stp>
        <stp/>
        <stp>Open</stp>
        <stp>5</stp>
        <stp>-20</stp>
        <stp/>
        <stp/>
        <stp/>
        <stp/>
        <stp>D</stp>
        <tr r="BR26" s="1"/>
      </tp>
      <tp>
        <v>25</v>
        <stp/>
        <stp>StudyData</stp>
        <stp>AlgOrdAskVol(CUS10)</stp>
        <stp>Bar</stp>
        <stp/>
        <stp>Open</stp>
        <stp>1</stp>
        <stp>-34</stp>
        <stp/>
        <stp/>
        <stp/>
        <stp/>
        <stp>D</stp>
        <tr r="AQ40" s="1"/>
        <tr r="AQ40" s="1"/>
      </tp>
      <tp>
        <v>4</v>
        <stp/>
        <stp>StudyData</stp>
        <stp>AlgOrdAskVol(CUS10)</stp>
        <stp>Bar</stp>
        <stp/>
        <stp>Open</stp>
        <stp>5</stp>
        <stp>-30</stp>
        <stp/>
        <stp/>
        <stp/>
        <stp/>
        <stp>D</stp>
        <tr r="BR36" s="1"/>
        <tr r="BR36" s="1"/>
      </tp>
      <tp>
        <v>0</v>
        <stp/>
        <stp>StudyData</stp>
        <stp>AlgOrdAskVol(CUS10)</stp>
        <stp>Bar</stp>
        <stp/>
        <stp>Open</stp>
        <stp>1</stp>
        <stp>-14</stp>
        <stp/>
        <stp/>
        <stp/>
        <stp/>
        <stp>D</stp>
        <tr r="AQ20" s="1"/>
        <tr r="AQ20" s="1"/>
      </tp>
      <tp>
        <v>0</v>
        <stp/>
        <stp>StudyData</stp>
        <stp>AlgOrdAskVol(CUS10)</stp>
        <stp>Bar</stp>
        <stp/>
        <stp>Open</stp>
        <stp>5</stp>
        <stp>-10</stp>
        <stp/>
        <stp/>
        <stp/>
        <stp/>
        <stp>D</stp>
        <tr r="BR16" s="1"/>
        <tr r="BR16" s="1"/>
      </tp>
      <tp t="s">
        <v/>
        <stp/>
        <stp>StudyData</stp>
        <stp>AlgOrdAskVol(CUS10)</stp>
        <stp>Bar</stp>
        <stp/>
        <stp>Open</stp>
        <stp>5</stp>
        <stp>-60</stp>
        <stp/>
        <stp/>
        <stp/>
        <stp/>
        <stp>D</stp>
        <tr r="BR66" s="1"/>
      </tp>
      <tp>
        <v>0</v>
        <stp/>
        <stp>StudyData</stp>
        <stp>AlgOrdAskVol(CUS10)</stp>
        <stp>Bar</stp>
        <stp/>
        <stp>Open</stp>
        <stp>1</stp>
        <stp>-44</stp>
        <stp/>
        <stp/>
        <stp/>
        <stp/>
        <stp>D</stp>
        <tr r="AQ50" s="1"/>
        <tr r="AQ50" s="1"/>
      </tp>
      <tp>
        <v>11</v>
        <stp/>
        <stp>StudyData</stp>
        <stp>AlgOrdAskVol(CUS10)</stp>
        <stp>Bar</stp>
        <stp/>
        <stp>Open</stp>
        <stp>5</stp>
        <stp>-40</stp>
        <stp/>
        <stp/>
        <stp/>
        <stp/>
        <stp>D</stp>
        <tr r="BR46" s="1"/>
        <tr r="BR46" s="1"/>
      </tp>
      <tp>
        <v>1</v>
        <stp/>
        <stp>StudyData</stp>
        <stp>AlgOrdAskVol(CUS10)</stp>
        <stp>Bar</stp>
        <stp/>
        <stp>Open</stp>
        <stp>1</stp>
        <stp>-54</stp>
        <stp/>
        <stp/>
        <stp/>
        <stp/>
        <stp>D</stp>
        <tr r="AQ60" s="1"/>
        <tr r="AQ60" s="1"/>
      </tp>
      <tp>
        <v>4</v>
        <stp/>
        <stp>StudyData</stp>
        <stp>AlgOrdAskVol(CUS10)</stp>
        <stp>Bar</stp>
        <stp/>
        <stp>Open</stp>
        <stp>5</stp>
        <stp>-50</stp>
        <stp/>
        <stp/>
        <stp/>
        <stp/>
        <stp>D</stp>
        <tr r="BR56" s="1"/>
        <tr r="BR56" s="1"/>
      </tp>
      <tp>
        <v>0</v>
        <stp/>
        <stp>StudyData</stp>
        <stp>AlgOrdBidVol(CUS10)</stp>
        <stp>Bar</stp>
        <stp/>
        <stp>Open</stp>
        <stp>1</stp>
        <stp>-27</stp>
        <stp/>
        <stp/>
        <stp/>
        <stp/>
        <stp>D</stp>
        <tr r="AP33" s="1"/>
        <tr r="AP33" s="1"/>
      </tp>
      <tp>
        <v>12</v>
        <stp/>
        <stp>StudyData</stp>
        <stp>AlgOrdBidVol(CUS10)</stp>
        <stp>Bar</stp>
        <stp/>
        <stp>Open</stp>
        <stp>5</stp>
        <stp>-23</stp>
        <stp/>
        <stp/>
        <stp/>
        <stp/>
        <stp>D</stp>
        <tr r="BQ29" s="1"/>
        <tr r="BQ29" s="1"/>
      </tp>
      <tp>
        <v>0</v>
        <stp/>
        <stp>StudyData</stp>
        <stp>AlgOrdBidVol(CUS10)</stp>
        <stp>Bar</stp>
        <stp/>
        <stp>Open</stp>
        <stp>1</stp>
        <stp>-37</stp>
        <stp/>
        <stp/>
        <stp/>
        <stp/>
        <stp>D</stp>
        <tr r="AP43" s="1"/>
        <tr r="AP43" s="1"/>
      </tp>
      <tp>
        <v>35</v>
        <stp/>
        <stp>StudyData</stp>
        <stp>AlgOrdBidVol(CUS10)</stp>
        <stp>Bar</stp>
        <stp/>
        <stp>Open</stp>
        <stp>5</stp>
        <stp>-33</stp>
        <stp/>
        <stp/>
        <stp/>
        <stp/>
        <stp>D</stp>
        <tr r="BQ39" s="1"/>
        <tr r="BQ39" s="1"/>
      </tp>
      <tp>
        <v>0</v>
        <stp/>
        <stp>StudyData</stp>
        <stp>AlgOrdBidVol(CUS10)</stp>
        <stp>Bar</stp>
        <stp/>
        <stp>Open</stp>
        <stp>1</stp>
        <stp>-17</stp>
        <stp/>
        <stp/>
        <stp/>
        <stp/>
        <stp>D</stp>
        <tr r="AP23" s="1"/>
        <tr r="AP23" s="1"/>
      </tp>
      <tp>
        <v>0</v>
        <stp/>
        <stp>StudyData</stp>
        <stp>AlgOrdBidVol(CUS10)</stp>
        <stp>Bar</stp>
        <stp/>
        <stp>Open</stp>
        <stp>5</stp>
        <stp>-13</stp>
        <stp/>
        <stp/>
        <stp/>
        <stp/>
        <stp>D</stp>
        <tr r="BQ19" s="1"/>
        <tr r="BQ19" s="1"/>
      </tp>
      <tp>
        <v>0</v>
        <stp/>
        <stp>StudyData</stp>
        <stp>AlgOrdBidVol(CUS10)</stp>
        <stp>Bar</stp>
        <stp/>
        <stp>Open</stp>
        <stp>1</stp>
        <stp>-47</stp>
        <stp/>
        <stp/>
        <stp/>
        <stp/>
        <stp>D</stp>
        <tr r="AP53" s="1"/>
        <tr r="AP53" s="1"/>
      </tp>
      <tp>
        <v>1</v>
        <stp/>
        <stp>StudyData</stp>
        <stp>AlgOrdBidVol(CUS10)</stp>
        <stp>Bar</stp>
        <stp/>
        <stp>Open</stp>
        <stp>5</stp>
        <stp>-43</stp>
        <stp/>
        <stp/>
        <stp/>
        <stp/>
        <stp>D</stp>
        <tr r="BQ49" s="1"/>
        <tr r="BQ49" s="1"/>
      </tp>
      <tp>
        <v>0</v>
        <stp/>
        <stp>StudyData</stp>
        <stp>AlgOrdBidVol(CUS10)</stp>
        <stp>Bar</stp>
        <stp/>
        <stp>Open</stp>
        <stp>1</stp>
        <stp>-57</stp>
        <stp/>
        <stp/>
        <stp/>
        <stp/>
        <stp>D</stp>
        <tr r="AP63" s="1"/>
        <tr r="AP63" s="1"/>
      </tp>
      <tp t="s">
        <v/>
        <stp/>
        <stp>StudyData</stp>
        <stp>AlgOrdBidVol(CUS10)</stp>
        <stp>Bar</stp>
        <stp/>
        <stp>Open</stp>
        <stp>5</stp>
        <stp>-53</stp>
        <stp/>
        <stp/>
        <stp/>
        <stp/>
        <stp>D</stp>
        <tr r="BQ59" s="1"/>
      </tp>
      <tp>
        <v>99.65625</v>
        <stp/>
        <stp>StudyData</stp>
        <stp>SUBMINUTE((CUS10),5,Regular)</stp>
        <stp>FG</stp>
        <stp/>
        <stp>Open</stp>
        <stp>5</stp>
        <stp>-4</stp>
        <stp/>
        <stp/>
        <stp/>
        <stp/>
        <stp>T</stp>
        <tr r="AA10" s="1"/>
        <tr r="CB10" s="1"/>
      </tp>
      <tp>
        <v>99210</v>
        <stp/>
        <stp>StudyData</stp>
        <stp>SUBMINUTE((CUS10),5,Regular)</stp>
        <stp>FG</stp>
        <stp/>
        <stp>Open</stp>
        <stp>5</stp>
        <stp>-4</stp>
        <stp/>
        <stp/>
        <stp/>
        <stp/>
        <stp>D</stp>
        <tr r="AA10" s="1"/>
        <tr r="CB10" s="1"/>
      </tp>
      <tp>
        <v>602</v>
        <stp/>
        <stp>StudyData</stp>
        <stp>BAVolCr.BidVol^(CUS10)</stp>
        <stp>Bar</stp>
        <stp/>
        <stp>Open</stp>
        <stp>5</stp>
        <stp>-28</stp>
        <stp/>
        <stp/>
        <stp/>
        <stp/>
        <stp>D</stp>
        <tr r="BS34" s="1"/>
      </tp>
      <tp>
        <v>797</v>
        <stp/>
        <stp>StudyData</stp>
        <stp>BAVolCr.BidVol^(CUS10)</stp>
        <stp>Bar</stp>
        <stp/>
        <stp>Open</stp>
        <stp>5</stp>
        <stp>-38</stp>
        <stp/>
        <stp/>
        <stp/>
        <stp/>
        <stp>D</stp>
        <tr r="BS44" s="1"/>
      </tp>
      <tp>
        <v>372</v>
        <stp/>
        <stp>StudyData</stp>
        <stp>BAVolCr.BidVol^(CUS10)</stp>
        <stp>Bar</stp>
        <stp/>
        <stp>Open</stp>
        <stp>5</stp>
        <stp>-18</stp>
        <stp/>
        <stp/>
        <stp/>
        <stp/>
        <stp>D</stp>
        <tr r="BS24" s="1"/>
      </tp>
      <tp>
        <v>77</v>
        <stp/>
        <stp>StudyData</stp>
        <stp>BAVolCr.BidVol^(CUS10)</stp>
        <stp>Bar</stp>
        <stp/>
        <stp>Open</stp>
        <stp>5</stp>
        <stp>-48</stp>
        <stp/>
        <stp/>
        <stp/>
        <stp/>
        <stp>D</stp>
        <tr r="BS54" s="1"/>
      </tp>
      <tp>
        <v>122</v>
        <stp/>
        <stp>StudyData</stp>
        <stp>BAVolCr.BidVol^(CUS10)</stp>
        <stp>Bar</stp>
        <stp/>
        <stp>Open</stp>
        <stp>5</stp>
        <stp>-58</stp>
        <stp/>
        <stp/>
        <stp/>
        <stp/>
        <stp>D</stp>
        <tr r="BS64" s="1"/>
      </tp>
      <tp>
        <v>99.671875</v>
        <stp/>
        <stp>StudyData</stp>
        <stp>SUBMINUTE((CUS10),5,Regular)</stp>
        <stp>FG</stp>
        <stp/>
        <stp>Close</stp>
        <stp>5</stp>
        <stp>-6</stp>
        <stp/>
        <stp/>
        <stp/>
        <stp/>
        <stp>T</stp>
        <tr r="CE12" s="1"/>
      </tp>
      <tp>
        <v>99214</v>
        <stp/>
        <stp>StudyData</stp>
        <stp>SUBMINUTE((CUS10),5,Regular)</stp>
        <stp>FG</stp>
        <stp/>
        <stp>Close</stp>
        <stp>5</stp>
        <stp>-6</stp>
        <stp/>
        <stp/>
        <stp/>
        <stp/>
        <stp>D</stp>
        <tr r="CE12" s="1"/>
      </tp>
      <tp t="s">
        <v/>
        <stp/>
        <stp>StudyData</stp>
        <stp>AlgOrdAskVol(SUBMINUTE((CUS10),5,Regular),1,0)</stp>
        <stp>Bar</stp>
        <stp/>
        <stp>Open</stp>
        <stp>5</stp>
        <stp>-4</stp>
        <stp/>
        <stp/>
        <stp/>
        <stp/>
        <stp>D</stp>
        <tr r="AF10" s="1"/>
      </tp>
      <tp t="s">
        <v/>
        <stp/>
        <stp>StudyData</stp>
        <stp>AlgOrdAskVol(SUBMINUTE((CUS10),1,Regular),1,0)</stp>
        <stp>Bar</stp>
        <stp/>
        <stp>Open</stp>
        <stp>5</stp>
        <stp>-4</stp>
        <stp/>
        <stp/>
        <stp/>
        <stp/>
        <stp>D</stp>
        <tr r="F10" s="1"/>
      </tp>
      <tp>
        <v>99.671875</v>
        <stp/>
        <stp>StudyData</stp>
        <stp>SUBMINUTE((CUS10),5,Regular)</stp>
        <stp>FG</stp>
        <stp/>
        <stp>High</stp>
        <stp>5</stp>
        <stp>-3</stp>
        <stp/>
        <stp/>
        <stp/>
        <stp/>
        <stp>T</stp>
        <tr r="AB9" s="1"/>
        <tr r="CC9" s="1"/>
      </tp>
      <tp>
        <v>99214</v>
        <stp/>
        <stp>StudyData</stp>
        <stp>SUBMINUTE((CUS10),5,Regular)</stp>
        <stp>FG</stp>
        <stp/>
        <stp>High</stp>
        <stp>5</stp>
        <stp>-3</stp>
        <stp/>
        <stp/>
        <stp/>
        <stp/>
        <stp>D</stp>
        <tr r="AB9" s="1"/>
        <tr r="CC9" s="1"/>
      </tp>
      <tp>
        <v>0</v>
        <stp/>
        <stp>StudyData</stp>
        <stp>AlgOrdAskVol(CUS10)</stp>
        <stp>Bar</stp>
        <stp/>
        <stp>Open</stp>
        <stp>1</stp>
        <stp>-25</stp>
        <stp/>
        <stp/>
        <stp/>
        <stp/>
        <stp>D</stp>
        <tr r="AQ31" s="1"/>
        <tr r="AQ31" s="1"/>
      </tp>
      <tp>
        <v>4</v>
        <stp/>
        <stp>StudyData</stp>
        <stp>AlgOrdAskVol(CUS10)</stp>
        <stp>Bar</stp>
        <stp/>
        <stp>Open</stp>
        <stp>5</stp>
        <stp>-21</stp>
        <stp/>
        <stp/>
        <stp/>
        <stp/>
        <stp>D</stp>
        <tr r="BR27" s="1"/>
        <tr r="BR27" s="1"/>
      </tp>
      <tp>
        <v>0</v>
        <stp/>
        <stp>StudyData</stp>
        <stp>AlgOrdAskVol(CUS10)</stp>
        <stp>Bar</stp>
        <stp/>
        <stp>Open</stp>
        <stp>1</stp>
        <stp>-35</stp>
        <stp/>
        <stp/>
        <stp/>
        <stp/>
        <stp>D</stp>
        <tr r="AQ41" s="1"/>
        <tr r="AQ41" s="1"/>
      </tp>
      <tp>
        <v>9</v>
        <stp/>
        <stp>StudyData</stp>
        <stp>AlgOrdAskVol(CUS10)</stp>
        <stp>Bar</stp>
        <stp/>
        <stp>Open</stp>
        <stp>5</stp>
        <stp>-31</stp>
        <stp/>
        <stp/>
        <stp/>
        <stp/>
        <stp>D</stp>
        <tr r="BR37" s="1"/>
        <tr r="BR37" s="1"/>
      </tp>
      <tp>
        <v>0</v>
        <stp/>
        <stp>StudyData</stp>
        <stp>AlgOrdAskVol(CUS10)</stp>
        <stp>Bar</stp>
        <stp/>
        <stp>Open</stp>
        <stp>1</stp>
        <stp>-15</stp>
        <stp/>
        <stp/>
        <stp/>
        <stp/>
        <stp>D</stp>
        <tr r="AQ21" s="1"/>
        <tr r="AQ21" s="1"/>
      </tp>
      <tp>
        <v>13</v>
        <stp/>
        <stp>StudyData</stp>
        <stp>AlgOrdAskVol(CUS10)</stp>
        <stp>Bar</stp>
        <stp/>
        <stp>Open</stp>
        <stp>5</stp>
        <stp>-11</stp>
        <stp/>
        <stp/>
        <stp/>
        <stp/>
        <stp>D</stp>
        <tr r="BR17" s="1"/>
        <tr r="BR17" s="1"/>
      </tp>
      <tp>
        <v>0</v>
        <stp/>
        <stp>StudyData</stp>
        <stp>AlgOrdAskVol(CUS10)</stp>
        <stp>Bar</stp>
        <stp/>
        <stp>Open</stp>
        <stp>1</stp>
        <stp>-45</stp>
        <stp/>
        <stp/>
        <stp/>
        <stp/>
        <stp>D</stp>
        <tr r="AQ51" s="1"/>
        <tr r="AQ51" s="1"/>
      </tp>
      <tp>
        <v>72</v>
        <stp/>
        <stp>StudyData</stp>
        <stp>AlgOrdAskVol(CUS10)</stp>
        <stp>Bar</stp>
        <stp/>
        <stp>Open</stp>
        <stp>5</stp>
        <stp>-41</stp>
        <stp/>
        <stp/>
        <stp/>
        <stp/>
        <stp>D</stp>
        <tr r="BR47" s="1"/>
        <tr r="BR47" s="1"/>
      </tp>
      <tp>
        <v>0</v>
        <stp/>
        <stp>StudyData</stp>
        <stp>AlgOrdAskVol(CUS10)</stp>
        <stp>Bar</stp>
        <stp/>
        <stp>Open</stp>
        <stp>1</stp>
        <stp>-55</stp>
        <stp/>
        <stp/>
        <stp/>
        <stp/>
        <stp>D</stp>
        <tr r="AQ61" s="1"/>
        <tr r="AQ61" s="1"/>
      </tp>
      <tp t="s">
        <v/>
        <stp/>
        <stp>StudyData</stp>
        <stp>AlgOrdAskVol(CUS10)</stp>
        <stp>Bar</stp>
        <stp/>
        <stp>Open</stp>
        <stp>5</stp>
        <stp>-51</stp>
        <stp/>
        <stp/>
        <stp/>
        <stp/>
        <stp>D</stp>
        <tr r="BR57" s="1"/>
      </tp>
      <tp>
        <v>0</v>
        <stp/>
        <stp>StudyData</stp>
        <stp>AlgOrdBidVol(CUS10)</stp>
        <stp>Bar</stp>
        <stp/>
        <stp>Open</stp>
        <stp>1</stp>
        <stp>-26</stp>
        <stp/>
        <stp/>
        <stp/>
        <stp/>
        <stp>D</stp>
        <tr r="AP32" s="1"/>
        <tr r="AP32" s="1"/>
      </tp>
      <tp>
        <v>3</v>
        <stp/>
        <stp>StudyData</stp>
        <stp>AlgOrdBidVol(CUS10)</stp>
        <stp>Bar</stp>
        <stp/>
        <stp>Open</stp>
        <stp>5</stp>
        <stp>-22</stp>
        <stp/>
        <stp/>
        <stp/>
        <stp/>
        <stp>D</stp>
        <tr r="BQ28" s="1"/>
        <tr r="BQ28" s="1"/>
      </tp>
      <tp>
        <v>0</v>
        <stp/>
        <stp>StudyData</stp>
        <stp>AlgOrdBidVol(CUS10)</stp>
        <stp>Bar</stp>
        <stp/>
        <stp>Open</stp>
        <stp>1</stp>
        <stp>-36</stp>
        <stp/>
        <stp/>
        <stp/>
        <stp/>
        <stp>D</stp>
        <tr r="AP42" s="1"/>
        <tr r="AP42" s="1"/>
      </tp>
      <tp>
        <v>22</v>
        <stp/>
        <stp>StudyData</stp>
        <stp>AlgOrdBidVol(CUS10)</stp>
        <stp>Bar</stp>
        <stp/>
        <stp>Open</stp>
        <stp>5</stp>
        <stp>-32</stp>
        <stp/>
        <stp/>
        <stp/>
        <stp/>
        <stp>D</stp>
        <tr r="BQ38" s="1"/>
        <tr r="BQ38" s="1"/>
      </tp>
      <tp>
        <v>0</v>
        <stp/>
        <stp>StudyData</stp>
        <stp>AlgOrdBidVol(CUS10)</stp>
        <stp>Bar</stp>
        <stp/>
        <stp>Open</stp>
        <stp>1</stp>
        <stp>-16</stp>
        <stp/>
        <stp/>
        <stp/>
        <stp/>
        <stp>D</stp>
        <tr r="AP22" s="1"/>
        <tr r="AP22" s="1"/>
      </tp>
      <tp>
        <v>0</v>
        <stp/>
        <stp>StudyData</stp>
        <stp>AlgOrdBidVol(CUS10)</stp>
        <stp>Bar</stp>
        <stp/>
        <stp>Open</stp>
        <stp>5</stp>
        <stp>-12</stp>
        <stp/>
        <stp/>
        <stp/>
        <stp/>
        <stp>D</stp>
        <tr r="BQ18" s="1"/>
        <tr r="BQ18" s="1"/>
      </tp>
      <tp>
        <v>0</v>
        <stp/>
        <stp>StudyData</stp>
        <stp>AlgOrdBidVol(CUS10)</stp>
        <stp>Bar</stp>
        <stp/>
        <stp>Open</stp>
        <stp>1</stp>
        <stp>-46</stp>
        <stp/>
        <stp/>
        <stp/>
        <stp/>
        <stp>D</stp>
        <tr r="AP52" s="1"/>
        <tr r="AP52" s="1"/>
      </tp>
      <tp>
        <v>0</v>
        <stp/>
        <stp>StudyData</stp>
        <stp>AlgOrdBidVol(CUS10)</stp>
        <stp>Bar</stp>
        <stp/>
        <stp>Open</stp>
        <stp>5</stp>
        <stp>-42</stp>
        <stp/>
        <stp/>
        <stp/>
        <stp/>
        <stp>D</stp>
        <tr r="BQ48" s="1"/>
        <tr r="BQ48" s="1"/>
      </tp>
      <tp>
        <v>2</v>
        <stp/>
        <stp>StudyData</stp>
        <stp>AlgOrdBidVol(CUS10)</stp>
        <stp>Bar</stp>
        <stp/>
        <stp>Open</stp>
        <stp>1</stp>
        <stp>-56</stp>
        <stp/>
        <stp/>
        <stp/>
        <stp/>
        <stp>D</stp>
        <tr r="AP62" s="1"/>
        <tr r="AP62" s="1"/>
      </tp>
      <tp>
        <v>2</v>
        <stp/>
        <stp>StudyData</stp>
        <stp>AlgOrdBidVol(CUS10)</stp>
        <stp>Bar</stp>
        <stp/>
        <stp>Open</stp>
        <stp>5</stp>
        <stp>-52</stp>
        <stp/>
        <stp/>
        <stp/>
        <stp/>
        <stp>D</stp>
        <tr r="BQ58" s="1"/>
        <tr r="BQ58" s="1"/>
      </tp>
      <tp>
        <v>99.65625</v>
        <stp/>
        <stp>StudyData</stp>
        <stp>SUBMINUTE((CUS10),5,Regular)</stp>
        <stp>FG</stp>
        <stp/>
        <stp>Open</stp>
        <stp>5</stp>
        <stp>-5</stp>
        <stp/>
        <stp/>
        <stp/>
        <stp/>
        <stp>T</stp>
        <tr r="AA11" s="1"/>
        <tr r="CB11" s="1"/>
      </tp>
      <tp>
        <v>99210</v>
        <stp/>
        <stp>StudyData</stp>
        <stp>SUBMINUTE((CUS10),5,Regular)</stp>
        <stp>FG</stp>
        <stp/>
        <stp>Open</stp>
        <stp>5</stp>
        <stp>-5</stp>
        <stp/>
        <stp/>
        <stp/>
        <stp/>
        <stp>D</stp>
        <tr r="AA11" s="1"/>
        <tr r="CB11" s="1"/>
      </tp>
      <tp>
        <v>722</v>
        <stp/>
        <stp>StudyData</stp>
        <stp>BAVolCr.BidVol^(CUS10)</stp>
        <stp>Bar</stp>
        <stp/>
        <stp>Open</stp>
        <stp>5</stp>
        <stp>-29</stp>
        <stp/>
        <stp/>
        <stp/>
        <stp/>
        <stp>D</stp>
        <tr r="BS35" s="1"/>
      </tp>
      <tp>
        <v>324</v>
        <stp/>
        <stp>StudyData</stp>
        <stp>BAVolCr.BidVol^(CUS10)</stp>
        <stp>Bar</stp>
        <stp/>
        <stp>Open</stp>
        <stp>5</stp>
        <stp>-39</stp>
        <stp/>
        <stp/>
        <stp/>
        <stp/>
        <stp>D</stp>
        <tr r="BS45" s="1"/>
      </tp>
      <tp>
        <v>361</v>
        <stp/>
        <stp>StudyData</stp>
        <stp>BAVolCr.BidVol^(CUS10)</stp>
        <stp>Bar</stp>
        <stp/>
        <stp>Open</stp>
        <stp>5</stp>
        <stp>-19</stp>
        <stp/>
        <stp/>
        <stp/>
        <stp/>
        <stp>D</stp>
        <tr r="BS25" s="1"/>
      </tp>
      <tp>
        <v>80</v>
        <stp/>
        <stp>StudyData</stp>
        <stp>BAVolCr.BidVol^(CUS10)</stp>
        <stp>Bar</stp>
        <stp/>
        <stp>Open</stp>
        <stp>5</stp>
        <stp>-49</stp>
        <stp/>
        <stp/>
        <stp/>
        <stp/>
        <stp>D</stp>
        <tr r="BS55" s="1"/>
      </tp>
      <tp>
        <v>119</v>
        <stp/>
        <stp>StudyData</stp>
        <stp>BAVolCr.BidVol^(CUS10)</stp>
        <stp>Bar</stp>
        <stp/>
        <stp>Open</stp>
        <stp>5</stp>
        <stp>-59</stp>
        <stp/>
        <stp/>
        <stp/>
        <stp/>
        <stp>D</stp>
        <tr r="BS65" s="1"/>
      </tp>
      <tp>
        <v>99.671875</v>
        <stp/>
        <stp>StudyData</stp>
        <stp>SUBMINUTE((CUS10),5,Regular)</stp>
        <stp>FG</stp>
        <stp/>
        <stp>Close</stp>
        <stp>5</stp>
        <stp>-7</stp>
        <stp/>
        <stp/>
        <stp/>
        <stp/>
        <stp>T</stp>
        <tr r="CE13" s="1"/>
      </tp>
      <tp>
        <v>99214</v>
        <stp/>
        <stp>StudyData</stp>
        <stp>SUBMINUTE((CUS10),5,Regular)</stp>
        <stp>FG</stp>
        <stp/>
        <stp>Close</stp>
        <stp>5</stp>
        <stp>-7</stp>
        <stp/>
        <stp/>
        <stp/>
        <stp/>
        <stp>D</stp>
        <tr r="CE13" s="1"/>
      </tp>
      <tp t="s">
        <v/>
        <stp/>
        <stp>StudyData</stp>
        <stp>AlgOrdAskVol(SUBMINUTE((CUS10),5,Regular),1,0)</stp>
        <stp>Bar</stp>
        <stp/>
        <stp>Open</stp>
        <stp>5</stp>
        <stp>-5</stp>
        <stp/>
        <stp/>
        <stp/>
        <stp/>
        <stp>D</stp>
        <tr r="AF11" s="1"/>
      </tp>
      <tp t="s">
        <v/>
        <stp/>
        <stp>StudyData</stp>
        <stp>AlgOrdAskVol(SUBMINUTE((CUS10),1,Regular),1,0)</stp>
        <stp>Bar</stp>
        <stp/>
        <stp>Open</stp>
        <stp>5</stp>
        <stp>-5</stp>
        <stp/>
        <stp/>
        <stp/>
        <stp/>
        <stp>D</stp>
        <tr r="F11" s="1"/>
      </tp>
      <tp>
        <v>99.671875</v>
        <stp/>
        <stp>StudyData</stp>
        <stp>SUBMINUTE((CUS10),5,Regular)</stp>
        <stp>FG</stp>
        <stp/>
        <stp>High</stp>
        <stp>5</stp>
        <stp>-2</stp>
        <stp/>
        <stp/>
        <stp/>
        <stp/>
        <stp>T</stp>
        <tr r="AB8" s="1"/>
        <tr r="CC8" s="1"/>
      </tp>
      <tp>
        <v>99214</v>
        <stp/>
        <stp>StudyData</stp>
        <stp>SUBMINUTE((CUS10),5,Regular)</stp>
        <stp>FG</stp>
        <stp/>
        <stp>High</stp>
        <stp>5</stp>
        <stp>-2</stp>
        <stp/>
        <stp/>
        <stp/>
        <stp/>
        <stp>D</stp>
        <tr r="AB8" s="1"/>
        <tr r="CC8" s="1"/>
      </tp>
      <tp>
        <v>0</v>
        <stp/>
        <stp>StudyData</stp>
        <stp>AlgOrdAskVol(CUS10)</stp>
        <stp>Bar</stp>
        <stp/>
        <stp>Open</stp>
        <stp>1</stp>
        <stp>-26</stp>
        <stp/>
        <stp/>
        <stp/>
        <stp/>
        <stp>D</stp>
        <tr r="AQ32" s="1"/>
        <tr r="AQ32" s="1"/>
      </tp>
      <tp>
        <v>3</v>
        <stp/>
        <stp>StudyData</stp>
        <stp>AlgOrdAskVol(CUS10)</stp>
        <stp>Bar</stp>
        <stp/>
        <stp>Open</stp>
        <stp>5</stp>
        <stp>-22</stp>
        <stp/>
        <stp/>
        <stp/>
        <stp/>
        <stp>D</stp>
        <tr r="BR28" s="1"/>
        <tr r="BR28" s="1"/>
      </tp>
      <tp>
        <v>0</v>
        <stp/>
        <stp>StudyData</stp>
        <stp>AlgOrdAskVol(CUS10)</stp>
        <stp>Bar</stp>
        <stp/>
        <stp>Open</stp>
        <stp>1</stp>
        <stp>-36</stp>
        <stp/>
        <stp/>
        <stp/>
        <stp/>
        <stp>D</stp>
        <tr r="AQ42" s="1"/>
        <tr r="AQ42" s="1"/>
      </tp>
      <tp>
        <v>3</v>
        <stp/>
        <stp>StudyData</stp>
        <stp>AlgOrdAskVol(CUS10)</stp>
        <stp>Bar</stp>
        <stp/>
        <stp>Open</stp>
        <stp>5</stp>
        <stp>-32</stp>
        <stp/>
        <stp/>
        <stp/>
        <stp/>
        <stp>D</stp>
        <tr r="BR38" s="1"/>
        <tr r="BR38" s="1"/>
      </tp>
      <tp>
        <v>0</v>
        <stp/>
        <stp>StudyData</stp>
        <stp>AlgOrdAskVol(CUS10)</stp>
        <stp>Bar</stp>
        <stp/>
        <stp>Open</stp>
        <stp>1</stp>
        <stp>-16</stp>
        <stp/>
        <stp/>
        <stp/>
        <stp/>
        <stp>D</stp>
        <tr r="AQ22" s="1"/>
        <tr r="AQ22" s="1"/>
      </tp>
      <tp>
        <v>13</v>
        <stp/>
        <stp>StudyData</stp>
        <stp>AlgOrdAskVol(CUS10)</stp>
        <stp>Bar</stp>
        <stp/>
        <stp>Open</stp>
        <stp>5</stp>
        <stp>-12</stp>
        <stp/>
        <stp/>
        <stp/>
        <stp/>
        <stp>D</stp>
        <tr r="BR18" s="1"/>
        <tr r="BR18" s="1"/>
      </tp>
      <tp>
        <v>0</v>
        <stp/>
        <stp>StudyData</stp>
        <stp>AlgOrdAskVol(CUS10)</stp>
        <stp>Bar</stp>
        <stp/>
        <stp>Open</stp>
        <stp>1</stp>
        <stp>-46</stp>
        <stp/>
        <stp/>
        <stp/>
        <stp/>
        <stp>D</stp>
        <tr r="AQ52" s="1"/>
        <tr r="AQ52" s="1"/>
      </tp>
      <tp>
        <v>17</v>
        <stp/>
        <stp>StudyData</stp>
        <stp>AlgOrdAskVol(CUS10)</stp>
        <stp>Bar</stp>
        <stp/>
        <stp>Open</stp>
        <stp>5</stp>
        <stp>-42</stp>
        <stp/>
        <stp/>
        <stp/>
        <stp/>
        <stp>D</stp>
        <tr r="BR48" s="1"/>
        <tr r="BR48" s="1"/>
      </tp>
      <tp>
        <v>0</v>
        <stp/>
        <stp>StudyData</stp>
        <stp>AlgOrdAskVol(CUS10)</stp>
        <stp>Bar</stp>
        <stp/>
        <stp>Open</stp>
        <stp>1</stp>
        <stp>-56</stp>
        <stp/>
        <stp/>
        <stp/>
        <stp/>
        <stp>D</stp>
        <tr r="AQ62" s="1"/>
        <tr r="AQ62" s="1"/>
      </tp>
      <tp>
        <v>2</v>
        <stp/>
        <stp>StudyData</stp>
        <stp>AlgOrdAskVol(CUS10)</stp>
        <stp>Bar</stp>
        <stp/>
        <stp>Open</stp>
        <stp>5</stp>
        <stp>-52</stp>
        <stp/>
        <stp/>
        <stp/>
        <stp/>
        <stp>D</stp>
        <tr r="BR58" s="1"/>
        <tr r="BR58" s="1"/>
      </tp>
      <tp>
        <v>99.671875</v>
        <stp/>
        <stp>StudyData</stp>
        <stp>SUBMINUTE((CUS10),5,Regular)</stp>
        <stp>FG</stp>
        <stp/>
        <stp>High</stp>
        <stp>5</stp>
        <stp>0</stp>
        <stp/>
        <stp/>
        <stp/>
        <stp/>
        <stp>T</stp>
        <tr r="CC6" s="1"/>
        <tr r="AB6" s="1"/>
      </tp>
      <tp>
        <v>99214</v>
        <stp/>
        <stp>StudyData</stp>
        <stp>SUBMINUTE((CUS10),5,Regular)</stp>
        <stp>FG</stp>
        <stp/>
        <stp>High</stp>
        <stp>5</stp>
        <stp>0</stp>
        <stp/>
        <stp/>
        <stp/>
        <stp/>
        <stp>D</stp>
        <tr r="CC6" s="1"/>
        <tr r="AB6" s="1"/>
      </tp>
      <tp>
        <v>0</v>
        <stp/>
        <stp>StudyData</stp>
        <stp>AlgOrdBidVol(CUS10)</stp>
        <stp>Bar</stp>
        <stp/>
        <stp>Open</stp>
        <stp>1</stp>
        <stp>-25</stp>
        <stp/>
        <stp/>
        <stp/>
        <stp/>
        <stp>D</stp>
        <tr r="AP31" s="1"/>
        <tr r="AP31" s="1"/>
      </tp>
      <tp>
        <v>0</v>
        <stp/>
        <stp>StudyData</stp>
        <stp>AlgOrdBidVol(CUS10)</stp>
        <stp>Bar</stp>
        <stp/>
        <stp>Open</stp>
        <stp>5</stp>
        <stp>-21</stp>
        <stp/>
        <stp/>
        <stp/>
        <stp/>
        <stp>D</stp>
        <tr r="BQ27" s="1"/>
        <tr r="BQ27" s="1"/>
      </tp>
      <tp>
        <v>1</v>
        <stp/>
        <stp>StudyData</stp>
        <stp>AlgOrdBidVol(CUS10)</stp>
        <stp>Bar</stp>
        <stp/>
        <stp>Open</stp>
        <stp>1</stp>
        <stp>-35</stp>
        <stp/>
        <stp/>
        <stp/>
        <stp/>
        <stp>D</stp>
        <tr r="AP41" s="1"/>
        <tr r="AP41" s="1"/>
      </tp>
      <tp>
        <v>23</v>
        <stp/>
        <stp>StudyData</stp>
        <stp>AlgOrdBidVol(CUS10)</stp>
        <stp>Bar</stp>
        <stp/>
        <stp>Open</stp>
        <stp>5</stp>
        <stp>-31</stp>
        <stp/>
        <stp/>
        <stp/>
        <stp/>
        <stp>D</stp>
        <tr r="BQ37" s="1"/>
        <tr r="BQ37" s="1"/>
      </tp>
      <tp>
        <v>0</v>
        <stp/>
        <stp>StudyData</stp>
        <stp>AlgOrdBidVol(CUS10)</stp>
        <stp>Bar</stp>
        <stp/>
        <stp>Open</stp>
        <stp>1</stp>
        <stp>-15</stp>
        <stp/>
        <stp/>
        <stp/>
        <stp/>
        <stp>D</stp>
        <tr r="AP21" s="1"/>
        <tr r="AP21" s="1"/>
      </tp>
      <tp>
        <v>36</v>
        <stp/>
        <stp>StudyData</stp>
        <stp>AlgOrdBidVol(CUS10)</stp>
        <stp>Bar</stp>
        <stp/>
        <stp>Open</stp>
        <stp>5</stp>
        <stp>-11</stp>
        <stp/>
        <stp/>
        <stp/>
        <stp/>
        <stp>D</stp>
        <tr r="BQ17" s="1"/>
        <tr r="BQ17" s="1"/>
      </tp>
      <tp>
        <v>0</v>
        <stp/>
        <stp>StudyData</stp>
        <stp>AlgOrdBidVol(CUS10)</stp>
        <stp>Bar</stp>
        <stp/>
        <stp>Open</stp>
        <stp>1</stp>
        <stp>-45</stp>
        <stp/>
        <stp/>
        <stp/>
        <stp/>
        <stp>D</stp>
        <tr r="AP51" s="1"/>
        <tr r="AP51" s="1"/>
      </tp>
      <tp>
        <v>0</v>
        <stp/>
        <stp>StudyData</stp>
        <stp>AlgOrdBidVol(CUS10)</stp>
        <stp>Bar</stp>
        <stp/>
        <stp>Open</stp>
        <stp>5</stp>
        <stp>-41</stp>
        <stp/>
        <stp/>
        <stp/>
        <stp/>
        <stp>D</stp>
        <tr r="BQ47" s="1"/>
        <tr r="BQ47" s="1"/>
      </tp>
      <tp>
        <v>26</v>
        <stp/>
        <stp>StudyData</stp>
        <stp>AlgOrdBidVol(CUS10)</stp>
        <stp>Bar</stp>
        <stp/>
        <stp>Open</stp>
        <stp>1</stp>
        <stp>-55</stp>
        <stp/>
        <stp/>
        <stp/>
        <stp/>
        <stp>D</stp>
        <tr r="AP61" s="1"/>
        <tr r="AP61" s="1"/>
      </tp>
      <tp t="s">
        <v/>
        <stp/>
        <stp>StudyData</stp>
        <stp>AlgOrdBidVol(CUS10)</stp>
        <stp>Bar</stp>
        <stp/>
        <stp>Open</stp>
        <stp>5</stp>
        <stp>-51</stp>
        <stp/>
        <stp/>
        <stp/>
        <stp/>
        <stp>D</stp>
        <tr r="BQ57" s="1"/>
      </tp>
      <tp>
        <v>99.671875</v>
        <stp/>
        <stp>StudyData</stp>
        <stp>SUBMINUTE((CUS10),5,Regular)</stp>
        <stp>FG</stp>
        <stp/>
        <stp>Open</stp>
        <stp>5</stp>
        <stp>-6</stp>
        <stp/>
        <stp/>
        <stp/>
        <stp/>
        <stp>T</stp>
        <tr r="AA12" s="1"/>
        <tr r="CB12" s="1"/>
      </tp>
      <tp>
        <v>99214</v>
        <stp/>
        <stp>StudyData</stp>
        <stp>SUBMINUTE((CUS10),5,Regular)</stp>
        <stp>FG</stp>
        <stp/>
        <stp>Open</stp>
        <stp>5</stp>
        <stp>-6</stp>
        <stp/>
        <stp/>
        <stp/>
        <stp/>
        <stp>D</stp>
        <tr r="AA12" s="1"/>
        <tr r="CB12" s="1"/>
      </tp>
      <tp>
        <v>99.65625</v>
        <stp/>
        <stp>StudyData</stp>
        <stp>SUBMINUTE((CUS10),5,Regular)</stp>
        <stp>FG</stp>
        <stp/>
        <stp>Close</stp>
        <stp>5</stp>
        <stp>-4</stp>
        <stp/>
        <stp/>
        <stp/>
        <stp/>
        <stp>T</stp>
        <tr r="CE10" s="1"/>
      </tp>
      <tp>
        <v>99210</v>
        <stp/>
        <stp>StudyData</stp>
        <stp>SUBMINUTE((CUS10),5,Regular)</stp>
        <stp>FG</stp>
        <stp/>
        <stp>Close</stp>
        <stp>5</stp>
        <stp>-4</stp>
        <stp/>
        <stp/>
        <stp/>
        <stp/>
        <stp>D</stp>
        <tr r="CE10" s="1"/>
      </tp>
      <tp t="s">
        <v/>
        <stp/>
        <stp>StudyData</stp>
        <stp>AlgOrdBidVol(SUBMINUTE((CUS10),5,Regular),1,0)</stp>
        <stp>Bar</stp>
        <stp/>
        <stp>Open</stp>
        <stp>5</stp>
        <stp>-9</stp>
        <stp/>
        <stp/>
        <stp/>
        <stp/>
        <stp>D</stp>
        <tr r="AE15" s="1"/>
      </tp>
      <tp t="s">
        <v/>
        <stp/>
        <stp>StudyData</stp>
        <stp>AlgOrdBidVol(SUBMINUTE((CUS10),1,Regular),1,0)</stp>
        <stp>Bar</stp>
        <stp/>
        <stp>Open</stp>
        <stp>5</stp>
        <stp>-9</stp>
        <stp/>
        <stp/>
        <stp/>
        <stp/>
        <stp>D</stp>
        <tr r="E15" s="1"/>
      </tp>
      <tp t="s">
        <v/>
        <stp/>
        <stp>StudyData</stp>
        <stp>AlgOrdAskVol(SUBMINUTE((CUS10),5,Regular),1,0)</stp>
        <stp>Bar</stp>
        <stp/>
        <stp>Open</stp>
        <stp>5</stp>
        <stp>-6</stp>
        <stp/>
        <stp/>
        <stp/>
        <stp/>
        <stp>D</stp>
        <tr r="AF12" s="1"/>
      </tp>
      <tp t="s">
        <v/>
        <stp/>
        <stp>StudyData</stp>
        <stp>AlgOrdAskVol(SUBMINUTE((CUS10),1,Regular),1,0)</stp>
        <stp>Bar</stp>
        <stp/>
        <stp>Open</stp>
        <stp>5</stp>
        <stp>-6</stp>
        <stp/>
        <stp/>
        <stp/>
        <stp/>
        <stp>D</stp>
        <tr r="F12" s="1"/>
      </tp>
      <tp>
        <v>99.671875</v>
        <stp/>
        <stp>StudyData</stp>
        <stp>SUBMINUTE((CUS10),5,Regular)</stp>
        <stp>FG</stp>
        <stp/>
        <stp>High</stp>
        <stp>5</stp>
        <stp>-1</stp>
        <stp/>
        <stp/>
        <stp/>
        <stp/>
        <stp>T</stp>
        <tr r="AB7" s="1"/>
        <tr r="CC7" s="1"/>
      </tp>
      <tp>
        <v>99214</v>
        <stp/>
        <stp>StudyData</stp>
        <stp>SUBMINUTE((CUS10),5,Regular)</stp>
        <stp>FG</stp>
        <stp/>
        <stp>High</stp>
        <stp>5</stp>
        <stp>-1</stp>
        <stp/>
        <stp/>
        <stp/>
        <stp/>
        <stp>D</stp>
        <tr r="AB7" s="1"/>
        <tr r="CC7" s="1"/>
      </tp>
      <tp>
        <v>99.671875</v>
        <stp/>
        <stp>StudyData</stp>
        <stp>SUBMINUTE((CUS10),1,FillGap)</stp>
        <stp>Bar</stp>
        <stp/>
        <stp>Close</stp>
        <stp>5</stp>
        <stp>-38</stp>
        <stp/>
        <stp/>
        <stp/>
        <stp/>
        <stp>T</stp>
        <tr r="C44" s="1"/>
        <tr r="C44" s="1"/>
        <tr r="BZ44" s="1"/>
        <tr r="BZ44" s="1"/>
      </tp>
      <tp>
        <v>99.671875</v>
        <stp/>
        <stp>StudyData</stp>
        <stp>SUBMINUTE((CUS10),1,FillGap)</stp>
        <stp>Bar</stp>
        <stp/>
        <stp>Close</stp>
        <stp>5</stp>
        <stp>-28</stp>
        <stp/>
        <stp/>
        <stp/>
        <stp/>
        <stp>T</stp>
        <tr r="C34" s="1"/>
        <tr r="C34" s="1"/>
        <tr r="BZ34" s="1"/>
        <tr r="BZ34" s="1"/>
      </tp>
      <tp>
        <v>99.671875</v>
        <stp/>
        <stp>StudyData</stp>
        <stp>SUBMINUTE((CUS10),1,FillGap)</stp>
        <stp>Bar</stp>
        <stp/>
        <stp>Close</stp>
        <stp>5</stp>
        <stp>-18</stp>
        <stp/>
        <stp/>
        <stp/>
        <stp/>
        <stp>T</stp>
        <tr r="C24" s="1"/>
        <tr r="C24" s="1"/>
        <tr r="BZ24" s="1"/>
        <tr r="BZ24" s="1"/>
      </tp>
      <tp>
        <v>99.671875</v>
        <stp/>
        <stp>StudyData</stp>
        <stp>SUBMINUTE((CUS10),1,FillGap)</stp>
        <stp>Bar</stp>
        <stp/>
        <stp>Close</stp>
        <stp>5</stp>
        <stp>-58</stp>
        <stp/>
        <stp/>
        <stp/>
        <stp/>
        <stp>T</stp>
        <tr r="C64" s="1"/>
        <tr r="C64" s="1"/>
        <tr r="BZ64" s="1"/>
        <tr r="BZ64" s="1"/>
      </tp>
      <tp>
        <v>99.671875</v>
        <stp/>
        <stp>StudyData</stp>
        <stp>SUBMINUTE((CUS10),1,FillGap)</stp>
        <stp>Bar</stp>
        <stp/>
        <stp>Close</stp>
        <stp>5</stp>
        <stp>-48</stp>
        <stp/>
        <stp/>
        <stp/>
        <stp/>
        <stp>T</stp>
        <tr r="C54" s="1"/>
        <tr r="C54" s="1"/>
        <tr r="BZ54" s="1"/>
        <tr r="BZ54" s="1"/>
      </tp>
      <tp>
        <v>99.65625</v>
        <stp/>
        <stp>StudyData</stp>
        <stp>SUBMINUTE((CUS10),5,FillGap)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99.671875</v>
        <stp/>
        <stp>StudyData</stp>
        <stp>SUBMINUTE((CUS10),5,FillGap)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99.65625</v>
        <stp/>
        <stp>StudyData</stp>
        <stp>SUBMINUTE((CUS10),5,FillGap)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99.671875</v>
        <stp/>
        <stp>StudyData</stp>
        <stp>SUBMINUTE((CUS10),5,FillGap)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99.640625</v>
        <stp/>
        <stp>StudyData</stp>
        <stp>SUBMINUTE((CUS10),5,FillGap)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3</v>
        <stp/>
        <stp>StudyData</stp>
        <stp>AlgOrdAskVol(CUS10)</stp>
        <stp>Bar</stp>
        <stp/>
        <stp>Open</stp>
        <stp>1</stp>
        <stp>-27</stp>
        <stp/>
        <stp/>
        <stp/>
        <stp/>
        <stp>D</stp>
        <tr r="AQ33" s="1"/>
        <tr r="AQ33" s="1"/>
      </tp>
      <tp>
        <v>0</v>
        <stp/>
        <stp>StudyData</stp>
        <stp>AlgOrdAskVol(CUS10)</stp>
        <stp>Bar</stp>
        <stp/>
        <stp>Open</stp>
        <stp>5</stp>
        <stp>-23</stp>
        <stp/>
        <stp/>
        <stp/>
        <stp/>
        <stp>D</stp>
        <tr r="BR29" s="1"/>
        <tr r="BR29" s="1"/>
      </tp>
      <tp>
        <v>4</v>
        <stp/>
        <stp>StudyData</stp>
        <stp>AlgOrdAskVol(CUS10)</stp>
        <stp>Bar</stp>
        <stp/>
        <stp>Open</stp>
        <stp>1</stp>
        <stp>-37</stp>
        <stp/>
        <stp/>
        <stp/>
        <stp/>
        <stp>D</stp>
        <tr r="AQ43" s="1"/>
        <tr r="AQ43" s="1"/>
      </tp>
      <tp>
        <v>12</v>
        <stp/>
        <stp>StudyData</stp>
        <stp>AlgOrdAskVol(CUS10)</stp>
        <stp>Bar</stp>
        <stp/>
        <stp>Open</stp>
        <stp>5</stp>
        <stp>-33</stp>
        <stp/>
        <stp/>
        <stp/>
        <stp/>
        <stp>D</stp>
        <tr r="BR39" s="1"/>
        <tr r="BR39" s="1"/>
      </tp>
      <tp>
        <v>0</v>
        <stp/>
        <stp>StudyData</stp>
        <stp>AlgOrdAskVol(CUS10)</stp>
        <stp>Bar</stp>
        <stp/>
        <stp>Open</stp>
        <stp>1</stp>
        <stp>-17</stp>
        <stp/>
        <stp/>
        <stp/>
        <stp/>
        <stp>D</stp>
        <tr r="AQ23" s="1"/>
        <tr r="AQ23" s="1"/>
      </tp>
      <tp>
        <v>1</v>
        <stp/>
        <stp>StudyData</stp>
        <stp>AlgOrdAskVol(CUS10)</stp>
        <stp>Bar</stp>
        <stp/>
        <stp>Open</stp>
        <stp>5</stp>
        <stp>-13</stp>
        <stp/>
        <stp/>
        <stp/>
        <stp/>
        <stp>D</stp>
        <tr r="BR19" s="1"/>
        <tr r="BR19" s="1"/>
      </tp>
      <tp>
        <v>0</v>
        <stp/>
        <stp>StudyData</stp>
        <stp>AlgOrdAskVol(CUS10)</stp>
        <stp>Bar</stp>
        <stp/>
        <stp>Open</stp>
        <stp>1</stp>
        <stp>-47</stp>
        <stp/>
        <stp/>
        <stp/>
        <stp/>
        <stp>D</stp>
        <tr r="AQ53" s="1"/>
        <tr r="AQ53" s="1"/>
      </tp>
      <tp>
        <v>7</v>
        <stp/>
        <stp>StudyData</stp>
        <stp>AlgOrdAskVol(CUS10)</stp>
        <stp>Bar</stp>
        <stp/>
        <stp>Open</stp>
        <stp>5</stp>
        <stp>-43</stp>
        <stp/>
        <stp/>
        <stp/>
        <stp/>
        <stp>D</stp>
        <tr r="BR49" s="1"/>
        <tr r="BR49" s="1"/>
      </tp>
      <tp>
        <v>0</v>
        <stp/>
        <stp>StudyData</stp>
        <stp>AlgOrdAskVol(CUS10)</stp>
        <stp>Bar</stp>
        <stp/>
        <stp>Open</stp>
        <stp>1</stp>
        <stp>-57</stp>
        <stp/>
        <stp/>
        <stp/>
        <stp/>
        <stp>D</stp>
        <tr r="AQ63" s="1"/>
        <tr r="AQ63" s="1"/>
      </tp>
      <tp t="s">
        <v/>
        <stp/>
        <stp>StudyData</stp>
        <stp>AlgOrdAskVol(CUS10)</stp>
        <stp>Bar</stp>
        <stp/>
        <stp>Open</stp>
        <stp>5</stp>
        <stp>-53</stp>
        <stp/>
        <stp/>
        <stp/>
        <stp/>
        <stp>D</stp>
        <tr r="BR59" s="1"/>
      </tp>
      <tp>
        <v>0</v>
        <stp/>
        <stp>StudyData</stp>
        <stp>AlgOrdBidVol(CUS10)</stp>
        <stp>Bar</stp>
        <stp/>
        <stp>Open</stp>
        <stp>1</stp>
        <stp>-24</stp>
        <stp/>
        <stp/>
        <stp/>
        <stp/>
        <stp>D</stp>
        <tr r="AP30" s="1"/>
        <tr r="AP30" s="1"/>
      </tp>
      <tp t="s">
        <v/>
        <stp/>
        <stp>StudyData</stp>
        <stp>AlgOrdBidVol(CUS10)</stp>
        <stp>Bar</stp>
        <stp/>
        <stp>Open</stp>
        <stp>5</stp>
        <stp>-20</stp>
        <stp/>
        <stp/>
        <stp/>
        <stp/>
        <stp>D</stp>
        <tr r="BQ26" s="1"/>
      </tp>
      <tp>
        <v>0</v>
        <stp/>
        <stp>StudyData</stp>
        <stp>AlgOrdBidVol(CUS10)</stp>
        <stp>Bar</stp>
        <stp/>
        <stp>Open</stp>
        <stp>1</stp>
        <stp>-34</stp>
        <stp/>
        <stp/>
        <stp/>
        <stp/>
        <stp>D</stp>
        <tr r="AP40" s="1"/>
        <tr r="AP40" s="1"/>
      </tp>
      <tp>
        <v>39</v>
        <stp/>
        <stp>StudyData</stp>
        <stp>AlgOrdBidVol(CUS10)</stp>
        <stp>Bar</stp>
        <stp/>
        <stp>Open</stp>
        <stp>5</stp>
        <stp>-30</stp>
        <stp/>
        <stp/>
        <stp/>
        <stp/>
        <stp>D</stp>
        <tr r="BQ36" s="1"/>
        <tr r="BQ36" s="1"/>
      </tp>
      <tp>
        <v>0</v>
        <stp/>
        <stp>StudyData</stp>
        <stp>AlgOrdBidVol(CUS10)</stp>
        <stp>Bar</stp>
        <stp/>
        <stp>Open</stp>
        <stp>1</stp>
        <stp>-14</stp>
        <stp/>
        <stp/>
        <stp/>
        <stp/>
        <stp>D</stp>
        <tr r="AP20" s="1"/>
        <tr r="AP20" s="1"/>
      </tp>
      <tp>
        <v>3</v>
        <stp/>
        <stp>StudyData</stp>
        <stp>AlgOrdBidVol(CUS10)</stp>
        <stp>Bar</stp>
        <stp/>
        <stp>Open</stp>
        <stp>5</stp>
        <stp>-10</stp>
        <stp/>
        <stp/>
        <stp/>
        <stp/>
        <stp>D</stp>
        <tr r="BQ16" s="1"/>
        <tr r="BQ16" s="1"/>
      </tp>
      <tp t="s">
        <v/>
        <stp/>
        <stp>StudyData</stp>
        <stp>AlgOrdBidVol(CUS10)</stp>
        <stp>Bar</stp>
        <stp/>
        <stp>Open</stp>
        <stp>5</stp>
        <stp>-60</stp>
        <stp/>
        <stp/>
        <stp/>
        <stp/>
        <stp>D</stp>
        <tr r="BQ66" s="1"/>
      </tp>
      <tp>
        <v>0</v>
        <stp/>
        <stp>StudyData</stp>
        <stp>AlgOrdBidVol(CUS10)</stp>
        <stp>Bar</stp>
        <stp/>
        <stp>Open</stp>
        <stp>1</stp>
        <stp>-44</stp>
        <stp/>
        <stp/>
        <stp/>
        <stp/>
        <stp>D</stp>
        <tr r="AP50" s="1"/>
        <tr r="AP50" s="1"/>
      </tp>
      <tp>
        <v>6</v>
        <stp/>
        <stp>StudyData</stp>
        <stp>AlgOrdBidVol(CUS10)</stp>
        <stp>Bar</stp>
        <stp/>
        <stp>Open</stp>
        <stp>5</stp>
        <stp>-40</stp>
        <stp/>
        <stp/>
        <stp/>
        <stp/>
        <stp>D</stp>
        <tr r="BQ46" s="1"/>
        <tr r="BQ46" s="1"/>
      </tp>
      <tp>
        <v>0</v>
        <stp/>
        <stp>StudyData</stp>
        <stp>AlgOrdBidVol(CUS10)</stp>
        <stp>Bar</stp>
        <stp/>
        <stp>Open</stp>
        <stp>1</stp>
        <stp>-54</stp>
        <stp/>
        <stp/>
        <stp/>
        <stp/>
        <stp>D</stp>
        <tr r="AP60" s="1"/>
        <tr r="AP60" s="1"/>
      </tp>
      <tp>
        <v>3</v>
        <stp/>
        <stp>StudyData</stp>
        <stp>AlgOrdBidVol(CUS10)</stp>
        <stp>Bar</stp>
        <stp/>
        <stp>Open</stp>
        <stp>5</stp>
        <stp>-50</stp>
        <stp/>
        <stp/>
        <stp/>
        <stp/>
        <stp>D</stp>
        <tr r="BQ56" s="1"/>
        <tr r="BQ56" s="1"/>
      </tp>
      <tp>
        <v>99.671875</v>
        <stp/>
        <stp>StudyData</stp>
        <stp>SUBMINUTE((CUS10),5,Regular)</stp>
        <stp>FG</stp>
        <stp/>
        <stp>Open</stp>
        <stp>5</stp>
        <stp>-7</stp>
        <stp/>
        <stp/>
        <stp/>
        <stp/>
        <stp>T</stp>
        <tr r="AA13" s="1"/>
        <tr r="CB13" s="1"/>
      </tp>
      <tp>
        <v>99214</v>
        <stp/>
        <stp>StudyData</stp>
        <stp>SUBMINUTE((CUS10),5,Regular)</stp>
        <stp>FG</stp>
        <stp/>
        <stp>Open</stp>
        <stp>5</stp>
        <stp>-7</stp>
        <stp/>
        <stp/>
        <stp/>
        <stp/>
        <stp>D</stp>
        <tr r="AA13" s="1"/>
        <tr r="CB13" s="1"/>
      </tp>
      <tp>
        <v>99.671875</v>
        <stp/>
        <stp>StudyData</stp>
        <stp>SUBMINUTE((CUS10),5,Regular)</stp>
        <stp>FG</stp>
        <stp/>
        <stp>Close</stp>
        <stp>5</stp>
        <stp>-5</stp>
        <stp/>
        <stp/>
        <stp/>
        <stp/>
        <stp>T</stp>
        <tr r="CE11" s="1"/>
      </tp>
      <tp>
        <v>99214</v>
        <stp/>
        <stp>StudyData</stp>
        <stp>SUBMINUTE((CUS10),5,Regular)</stp>
        <stp>FG</stp>
        <stp/>
        <stp>Close</stp>
        <stp>5</stp>
        <stp>-5</stp>
        <stp/>
        <stp/>
        <stp/>
        <stp/>
        <stp>D</stp>
        <tr r="CE11" s="1"/>
      </tp>
      <tp t="s">
        <v/>
        <stp/>
        <stp>StudyData</stp>
        <stp>AlgOrdBidVol(SUBMINUTE((CUS10),5,Regular),1,0)</stp>
        <stp>Bar</stp>
        <stp/>
        <stp>Open</stp>
        <stp>5</stp>
        <stp>-8</stp>
        <stp/>
        <stp/>
        <stp/>
        <stp/>
        <stp>D</stp>
        <tr r="AE14" s="1"/>
      </tp>
      <tp t="s">
        <v/>
        <stp/>
        <stp>StudyData</stp>
        <stp>AlgOrdBidVol(SUBMINUTE((CUS10),1,Regular),1,0)</stp>
        <stp>Bar</stp>
        <stp/>
        <stp>Open</stp>
        <stp>5</stp>
        <stp>-8</stp>
        <stp/>
        <stp/>
        <stp/>
        <stp/>
        <stp>D</stp>
        <tr r="E14" s="1"/>
      </tp>
      <tp t="s">
        <v/>
        <stp/>
        <stp>StudyData</stp>
        <stp>AlgOrdAskVol(SUBMINUTE((CUS10),5,Regular),1,0)</stp>
        <stp>Bar</stp>
        <stp/>
        <stp>Open</stp>
        <stp>5</stp>
        <stp>-7</stp>
        <stp/>
        <stp/>
        <stp/>
        <stp/>
        <stp>D</stp>
        <tr r="AF13" s="1"/>
      </tp>
      <tp t="s">
        <v/>
        <stp/>
        <stp>StudyData</stp>
        <stp>AlgOrdAskVol(SUBMINUTE((CUS10),1,Regular),1,0)</stp>
        <stp>Bar</stp>
        <stp/>
        <stp>Open</stp>
        <stp>5</stp>
        <stp>-7</stp>
        <stp/>
        <stp/>
        <stp/>
        <stp/>
        <stp>D</stp>
        <tr r="F13" s="1"/>
      </tp>
      <tp>
        <v>99.671875</v>
        <stp/>
        <stp>StudyData</stp>
        <stp>SUBMINUTE((CUS10),1,FillGap)</stp>
        <stp>Bar</stp>
        <stp/>
        <stp>Close</stp>
        <stp>5</stp>
        <stp>-39</stp>
        <stp/>
        <stp/>
        <stp/>
        <stp/>
        <stp>T</stp>
        <tr r="C45" s="1"/>
        <tr r="C45" s="1"/>
        <tr r="BZ45" s="1"/>
        <tr r="BZ45" s="1"/>
      </tp>
      <tp>
        <v>99.671875</v>
        <stp/>
        <stp>StudyData</stp>
        <stp>SUBMINUTE((CUS10),1,FillGap)</stp>
        <stp>Bar</stp>
        <stp/>
        <stp>Close</stp>
        <stp>5</stp>
        <stp>-29</stp>
        <stp/>
        <stp/>
        <stp/>
        <stp/>
        <stp>T</stp>
        <tr r="C35" s="1"/>
        <tr r="C35" s="1"/>
        <tr r="BZ35" s="1"/>
        <tr r="BZ35" s="1"/>
      </tp>
      <tp>
        <v>99.671875</v>
        <stp/>
        <stp>StudyData</stp>
        <stp>SUBMINUTE((CUS10),1,FillGap)</stp>
        <stp>Bar</stp>
        <stp/>
        <stp>Close</stp>
        <stp>5</stp>
        <stp>-19</stp>
        <stp/>
        <stp/>
        <stp/>
        <stp/>
        <stp>T</stp>
        <tr r="C25" s="1"/>
        <tr r="C25" s="1"/>
        <tr r="BZ25" s="1"/>
        <tr r="BZ25" s="1"/>
      </tp>
      <tp>
        <v>99.671875</v>
        <stp/>
        <stp>StudyData</stp>
        <stp>SUBMINUTE((CUS10),1,FillGap)</stp>
        <stp>Bar</stp>
        <stp/>
        <stp>Close</stp>
        <stp>5</stp>
        <stp>-59</stp>
        <stp/>
        <stp/>
        <stp/>
        <stp/>
        <stp>T</stp>
        <tr r="C65" s="1"/>
        <tr r="C65" s="1"/>
        <tr r="BZ65" s="1"/>
        <tr r="BZ65" s="1"/>
      </tp>
      <tp>
        <v>99.65625</v>
        <stp/>
        <stp>StudyData</stp>
        <stp>SUBMINUTE((CUS10),1,FillGap)</stp>
        <stp>Bar</stp>
        <stp/>
        <stp>Close</stp>
        <stp>5</stp>
        <stp>-49</stp>
        <stp/>
        <stp/>
        <stp/>
        <stp/>
        <stp>T</stp>
        <tr r="C55" s="1"/>
        <tr r="C55" s="1"/>
        <tr r="BZ55" s="1"/>
        <tr r="BZ55" s="1"/>
      </tp>
      <tp>
        <v>99.65625</v>
        <stp/>
        <stp>StudyData</stp>
        <stp>SUBMINUTE((CUS10),5,FillGap)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99.65625</v>
        <stp/>
        <stp>StudyData</stp>
        <stp>SUBMINUTE((CUS10),5,FillGap)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99.640625</v>
        <stp/>
        <stp>StudyData</stp>
        <stp>SUBMINUTE((CUS10),5,FillGap)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99.671875</v>
        <stp/>
        <stp>StudyData</stp>
        <stp>SUBMINUTE((CUS10),5,FillGap)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99.65625</v>
        <stp/>
        <stp>StudyData</stp>
        <stp>SUBMINUTE((CUS10),5,FillGap)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92089827103881394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42342.445185185192</c:v>
                </c:pt>
                <c:pt idx="1">
                  <c:v>42342.445173611115</c:v>
                </c:pt>
                <c:pt idx="2">
                  <c:v>42342.445162037038</c:v>
                </c:pt>
                <c:pt idx="3">
                  <c:v>42342.445150462969</c:v>
                </c:pt>
                <c:pt idx="4">
                  <c:v>42342.445138888892</c:v>
                </c:pt>
                <c:pt idx="5">
                  <c:v>42342.445127314815</c:v>
                </c:pt>
                <c:pt idx="6">
                  <c:v>42342.445115740738</c:v>
                </c:pt>
                <c:pt idx="7">
                  <c:v>42342.445104166669</c:v>
                </c:pt>
                <c:pt idx="8">
                  <c:v>42342.445092592592</c:v>
                </c:pt>
                <c:pt idx="9">
                  <c:v>42342.445081018523</c:v>
                </c:pt>
                <c:pt idx="10">
                  <c:v>42342.445069444446</c:v>
                </c:pt>
                <c:pt idx="11">
                  <c:v>42342.445057870369</c:v>
                </c:pt>
                <c:pt idx="12">
                  <c:v>42342.4450462963</c:v>
                </c:pt>
                <c:pt idx="13">
                  <c:v>42342.445034722223</c:v>
                </c:pt>
                <c:pt idx="14">
                  <c:v>42342.445023148146</c:v>
                </c:pt>
                <c:pt idx="15">
                  <c:v>42342.445011574076</c:v>
                </c:pt>
                <c:pt idx="16">
                  <c:v>42342.445</c:v>
                </c:pt>
                <c:pt idx="17">
                  <c:v>42342.44498842593</c:v>
                </c:pt>
                <c:pt idx="18">
                  <c:v>42342.444976851853</c:v>
                </c:pt>
                <c:pt idx="19">
                  <c:v>42342.444965277777</c:v>
                </c:pt>
                <c:pt idx="20">
                  <c:v>42342.444953703707</c:v>
                </c:pt>
                <c:pt idx="21">
                  <c:v>42342.44494212963</c:v>
                </c:pt>
                <c:pt idx="22">
                  <c:v>42342.444930555554</c:v>
                </c:pt>
                <c:pt idx="23">
                  <c:v>42342.444918981484</c:v>
                </c:pt>
                <c:pt idx="24">
                  <c:v>42342.444907407407</c:v>
                </c:pt>
                <c:pt idx="25">
                  <c:v>42342.444895833331</c:v>
                </c:pt>
                <c:pt idx="26">
                  <c:v>42342.444884259261</c:v>
                </c:pt>
                <c:pt idx="27">
                  <c:v>42342.444872685184</c:v>
                </c:pt>
                <c:pt idx="28">
                  <c:v>42342.444861111115</c:v>
                </c:pt>
                <c:pt idx="29">
                  <c:v>42342.444849537038</c:v>
                </c:pt>
                <c:pt idx="30">
                  <c:v>42342.444837962961</c:v>
                </c:pt>
                <c:pt idx="31">
                  <c:v>42342.444826388892</c:v>
                </c:pt>
                <c:pt idx="32">
                  <c:v>42342.444814814815</c:v>
                </c:pt>
                <c:pt idx="33">
                  <c:v>42342.444803240738</c:v>
                </c:pt>
                <c:pt idx="34">
                  <c:v>42342.444791666669</c:v>
                </c:pt>
                <c:pt idx="35">
                  <c:v>42342.444780092592</c:v>
                </c:pt>
                <c:pt idx="36">
                  <c:v>42342.444768518522</c:v>
                </c:pt>
                <c:pt idx="37">
                  <c:v>42342.444756944446</c:v>
                </c:pt>
                <c:pt idx="38">
                  <c:v>42342.444745370369</c:v>
                </c:pt>
                <c:pt idx="39">
                  <c:v>42342.444733796299</c:v>
                </c:pt>
                <c:pt idx="40">
                  <c:v>42342.444722222222</c:v>
                </c:pt>
                <c:pt idx="41">
                  <c:v>42342.444710648146</c:v>
                </c:pt>
                <c:pt idx="42">
                  <c:v>42342.444699074076</c:v>
                </c:pt>
                <c:pt idx="43">
                  <c:v>42342.444687499999</c:v>
                </c:pt>
                <c:pt idx="44">
                  <c:v>42342.44467592593</c:v>
                </c:pt>
                <c:pt idx="45">
                  <c:v>42342.444664351853</c:v>
                </c:pt>
                <c:pt idx="46">
                  <c:v>42342.444652777776</c:v>
                </c:pt>
                <c:pt idx="47">
                  <c:v>42342.444641203707</c:v>
                </c:pt>
                <c:pt idx="48">
                  <c:v>42342.44462962963</c:v>
                </c:pt>
                <c:pt idx="49">
                  <c:v>42342.444618055553</c:v>
                </c:pt>
                <c:pt idx="50">
                  <c:v>42342.444606481484</c:v>
                </c:pt>
                <c:pt idx="51">
                  <c:v>42342.444594907407</c:v>
                </c:pt>
                <c:pt idx="52">
                  <c:v>42342.444583333338</c:v>
                </c:pt>
                <c:pt idx="53">
                  <c:v>42342.444571759261</c:v>
                </c:pt>
                <c:pt idx="54">
                  <c:v>42342.444560185184</c:v>
                </c:pt>
                <c:pt idx="55">
                  <c:v>42342.444548611114</c:v>
                </c:pt>
                <c:pt idx="56">
                  <c:v>42342.444537037038</c:v>
                </c:pt>
                <c:pt idx="57">
                  <c:v>42342.444525462961</c:v>
                </c:pt>
                <c:pt idx="58">
                  <c:v>42342.444513888891</c:v>
                </c:pt>
                <c:pt idx="59">
                  <c:v>42342.444502314815</c:v>
                </c:pt>
                <c:pt idx="60">
                  <c:v>42342.444490740745</c:v>
                </c:pt>
              </c:numCache>
            </c:numRef>
          </c:cat>
          <c:val>
            <c:numRef>
              <c:f>Sheet1!$BZ$6:$BZ$66</c:f>
              <c:numCache>
                <c:formatCode>General</c:formatCode>
                <c:ptCount val="61"/>
                <c:pt idx="0">
                  <c:v>99.671875</c:v>
                </c:pt>
                <c:pt idx="1">
                  <c:v>99.671875</c:v>
                </c:pt>
                <c:pt idx="2">
                  <c:v>99.671875</c:v>
                </c:pt>
                <c:pt idx="3">
                  <c:v>99.671875</c:v>
                </c:pt>
                <c:pt idx="4">
                  <c:v>99.671875</c:v>
                </c:pt>
                <c:pt idx="5">
                  <c:v>99.671875</c:v>
                </c:pt>
                <c:pt idx="6">
                  <c:v>99.671875</c:v>
                </c:pt>
                <c:pt idx="7">
                  <c:v>99.671875</c:v>
                </c:pt>
                <c:pt idx="8">
                  <c:v>99.65625</c:v>
                </c:pt>
                <c:pt idx="9">
                  <c:v>99.65625</c:v>
                </c:pt>
                <c:pt idx="10">
                  <c:v>99.65625</c:v>
                </c:pt>
                <c:pt idx="11">
                  <c:v>99.65625</c:v>
                </c:pt>
                <c:pt idx="12">
                  <c:v>99.65625</c:v>
                </c:pt>
                <c:pt idx="13">
                  <c:v>99.671875</c:v>
                </c:pt>
                <c:pt idx="14">
                  <c:v>99.671875</c:v>
                </c:pt>
                <c:pt idx="15">
                  <c:v>99.671875</c:v>
                </c:pt>
                <c:pt idx="16">
                  <c:v>99.671875</c:v>
                </c:pt>
                <c:pt idx="17">
                  <c:v>99.671875</c:v>
                </c:pt>
                <c:pt idx="18">
                  <c:v>99.671875</c:v>
                </c:pt>
                <c:pt idx="19">
                  <c:v>99.671875</c:v>
                </c:pt>
                <c:pt idx="20">
                  <c:v>99.65625</c:v>
                </c:pt>
                <c:pt idx="21">
                  <c:v>99.671875</c:v>
                </c:pt>
                <c:pt idx="22">
                  <c:v>99.671875</c:v>
                </c:pt>
                <c:pt idx="23">
                  <c:v>99.671875</c:v>
                </c:pt>
                <c:pt idx="24">
                  <c:v>99.671875</c:v>
                </c:pt>
                <c:pt idx="25">
                  <c:v>99.671875</c:v>
                </c:pt>
                <c:pt idx="26">
                  <c:v>99.671875</c:v>
                </c:pt>
                <c:pt idx="27">
                  <c:v>99.671875</c:v>
                </c:pt>
                <c:pt idx="28">
                  <c:v>99.671875</c:v>
                </c:pt>
                <c:pt idx="29">
                  <c:v>99.671875</c:v>
                </c:pt>
                <c:pt idx="30">
                  <c:v>99.671875</c:v>
                </c:pt>
                <c:pt idx="31">
                  <c:v>99.671875</c:v>
                </c:pt>
                <c:pt idx="32">
                  <c:v>99.671875</c:v>
                </c:pt>
                <c:pt idx="33">
                  <c:v>99.671875</c:v>
                </c:pt>
                <c:pt idx="34">
                  <c:v>99.671875</c:v>
                </c:pt>
                <c:pt idx="35">
                  <c:v>99.671875</c:v>
                </c:pt>
                <c:pt idx="36">
                  <c:v>99.671875</c:v>
                </c:pt>
                <c:pt idx="37">
                  <c:v>99.671875</c:v>
                </c:pt>
                <c:pt idx="38">
                  <c:v>99.671875</c:v>
                </c:pt>
                <c:pt idx="39">
                  <c:v>99.671875</c:v>
                </c:pt>
                <c:pt idx="40">
                  <c:v>99.671875</c:v>
                </c:pt>
                <c:pt idx="41">
                  <c:v>99.65625</c:v>
                </c:pt>
                <c:pt idx="42">
                  <c:v>99.671875</c:v>
                </c:pt>
                <c:pt idx="43">
                  <c:v>99.671875</c:v>
                </c:pt>
                <c:pt idx="44">
                  <c:v>99.671875</c:v>
                </c:pt>
                <c:pt idx="45">
                  <c:v>99.671875</c:v>
                </c:pt>
                <c:pt idx="46">
                  <c:v>99.671875</c:v>
                </c:pt>
                <c:pt idx="47">
                  <c:v>99.671875</c:v>
                </c:pt>
                <c:pt idx="48">
                  <c:v>99.671875</c:v>
                </c:pt>
                <c:pt idx="49">
                  <c:v>99.65625</c:v>
                </c:pt>
                <c:pt idx="50">
                  <c:v>99.671875</c:v>
                </c:pt>
                <c:pt idx="51">
                  <c:v>99.671875</c:v>
                </c:pt>
                <c:pt idx="52">
                  <c:v>99.671875</c:v>
                </c:pt>
                <c:pt idx="53">
                  <c:v>99.671875</c:v>
                </c:pt>
                <c:pt idx="54">
                  <c:v>99.671875</c:v>
                </c:pt>
                <c:pt idx="55">
                  <c:v>99.65625</c:v>
                </c:pt>
                <c:pt idx="56">
                  <c:v>99.671875</c:v>
                </c:pt>
                <c:pt idx="57">
                  <c:v>99.671875</c:v>
                </c:pt>
                <c:pt idx="58">
                  <c:v>99.671875</c:v>
                </c:pt>
                <c:pt idx="59">
                  <c:v>99.671875</c:v>
                </c:pt>
                <c:pt idx="60">
                  <c:v>99.65625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27696"/>
        <c:axId val="486328256"/>
      </c:lineChart>
      <c:catAx>
        <c:axId val="486327696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486328256"/>
        <c:crosses val="autoZero"/>
        <c:auto val="1"/>
        <c:lblAlgn val="ctr"/>
        <c:lblOffset val="100"/>
        <c:tickLblSkip val="10"/>
        <c:noMultiLvlLbl val="0"/>
      </c:catAx>
      <c:valAx>
        <c:axId val="4863282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/32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86327696"/>
        <c:crosses val="autoZero"/>
        <c:crossBetween val="between"/>
        <c:majorUnit val="3.1250000000000007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43348528802317E-2"/>
          <c:y val="4.9217002237136466E-2"/>
          <c:w val="0.82093540938961573"/>
          <c:h val="0.87003752047772553"/>
        </c:manualLayout>
      </c:layout>
      <c:stockChart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42342.445138888892</c:v>
                </c:pt>
                <c:pt idx="1">
                  <c:v>42342.445081018523</c:v>
                </c:pt>
                <c:pt idx="2">
                  <c:v>42342.445023148146</c:v>
                </c:pt>
                <c:pt idx="3">
                  <c:v>42342.444965277777</c:v>
                </c:pt>
                <c:pt idx="4">
                  <c:v>42342.444907407407</c:v>
                </c:pt>
                <c:pt idx="5">
                  <c:v>42342.444849537038</c:v>
                </c:pt>
                <c:pt idx="6">
                  <c:v>42342.444791666669</c:v>
                </c:pt>
                <c:pt idx="7">
                  <c:v>42342.444733796299</c:v>
                </c:pt>
                <c:pt idx="8">
                  <c:v>42342.44467592593</c:v>
                </c:pt>
                <c:pt idx="9">
                  <c:v>42342.444618055553</c:v>
                </c:pt>
                <c:pt idx="10">
                  <c:v>42342.444560185184</c:v>
                </c:pt>
                <c:pt idx="11">
                  <c:v>42342.444502314815</c:v>
                </c:pt>
                <c:pt idx="12">
                  <c:v>42342.444444444445</c:v>
                </c:pt>
                <c:pt idx="13">
                  <c:v>42342.444386574076</c:v>
                </c:pt>
                <c:pt idx="14">
                  <c:v>42342.444328703699</c:v>
                </c:pt>
                <c:pt idx="15">
                  <c:v>42342.44427083333</c:v>
                </c:pt>
                <c:pt idx="16">
                  <c:v>42342.444212962961</c:v>
                </c:pt>
                <c:pt idx="17">
                  <c:v>42342.444155092591</c:v>
                </c:pt>
                <c:pt idx="18">
                  <c:v>42342.444097222222</c:v>
                </c:pt>
                <c:pt idx="19">
                  <c:v>42342.444039351853</c:v>
                </c:pt>
                <c:pt idx="20">
                  <c:v>42342.443981481483</c:v>
                </c:pt>
                <c:pt idx="21">
                  <c:v>42342.443923611107</c:v>
                </c:pt>
                <c:pt idx="22">
                  <c:v>42342.443865740737</c:v>
                </c:pt>
                <c:pt idx="23">
                  <c:v>42342.443807870368</c:v>
                </c:pt>
                <c:pt idx="24">
                  <c:v>42342.443749999999</c:v>
                </c:pt>
                <c:pt idx="25">
                  <c:v>42342.443692129636</c:v>
                </c:pt>
                <c:pt idx="26">
                  <c:v>42342.44363425926</c:v>
                </c:pt>
                <c:pt idx="27">
                  <c:v>42342.443576388891</c:v>
                </c:pt>
                <c:pt idx="28">
                  <c:v>42342.443518518521</c:v>
                </c:pt>
                <c:pt idx="29">
                  <c:v>42342.443460648152</c:v>
                </c:pt>
                <c:pt idx="30">
                  <c:v>42342.443402777782</c:v>
                </c:pt>
                <c:pt idx="31">
                  <c:v>42342.443344907413</c:v>
                </c:pt>
                <c:pt idx="32">
                  <c:v>42342.443287037044</c:v>
                </c:pt>
                <c:pt idx="33">
                  <c:v>42342.443229166667</c:v>
                </c:pt>
                <c:pt idx="34">
                  <c:v>42342.443171296298</c:v>
                </c:pt>
                <c:pt idx="35">
                  <c:v>42342.443113425928</c:v>
                </c:pt>
                <c:pt idx="36">
                  <c:v>42342.443055555559</c:v>
                </c:pt>
                <c:pt idx="37">
                  <c:v>42342.44299768519</c:v>
                </c:pt>
                <c:pt idx="38">
                  <c:v>42342.442939814813</c:v>
                </c:pt>
                <c:pt idx="39">
                  <c:v>42342.442881944444</c:v>
                </c:pt>
                <c:pt idx="40">
                  <c:v>42342.442824074074</c:v>
                </c:pt>
                <c:pt idx="41">
                  <c:v>42342.442766203705</c:v>
                </c:pt>
                <c:pt idx="42">
                  <c:v>42342.442708333336</c:v>
                </c:pt>
                <c:pt idx="43">
                  <c:v>42342.442650462966</c:v>
                </c:pt>
                <c:pt idx="44">
                  <c:v>42342.442592592597</c:v>
                </c:pt>
                <c:pt idx="45">
                  <c:v>42342.44253472222</c:v>
                </c:pt>
                <c:pt idx="46">
                  <c:v>42342.442476851851</c:v>
                </c:pt>
                <c:pt idx="47">
                  <c:v>42342.442418981482</c:v>
                </c:pt>
                <c:pt idx="48">
                  <c:v>42342.442361111112</c:v>
                </c:pt>
                <c:pt idx="49">
                  <c:v>42342.442303240743</c:v>
                </c:pt>
                <c:pt idx="50">
                  <c:v>42342.442245370366</c:v>
                </c:pt>
                <c:pt idx="51">
                  <c:v>42342.442187499997</c:v>
                </c:pt>
                <c:pt idx="52">
                  <c:v>42342.442129629628</c:v>
                </c:pt>
                <c:pt idx="53">
                  <c:v>42342.442071759258</c:v>
                </c:pt>
                <c:pt idx="54">
                  <c:v>42342.442013888889</c:v>
                </c:pt>
                <c:pt idx="55">
                  <c:v>42342.44195601852</c:v>
                </c:pt>
                <c:pt idx="56">
                  <c:v>42342.44189814815</c:v>
                </c:pt>
                <c:pt idx="57">
                  <c:v>42342.441840277774</c:v>
                </c:pt>
                <c:pt idx="58">
                  <c:v>42342.441782407404</c:v>
                </c:pt>
                <c:pt idx="59">
                  <c:v>42342.441724537035</c:v>
                </c:pt>
                <c:pt idx="60">
                  <c:v>42342.441666666666</c:v>
                </c:pt>
              </c:numCache>
            </c:numRef>
          </c:cat>
          <c:val>
            <c:numRef>
              <c:f>Sheet1!$AA$6:$AA$66</c:f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42342.445138888892</c:v>
                </c:pt>
                <c:pt idx="1">
                  <c:v>42342.445081018523</c:v>
                </c:pt>
                <c:pt idx="2">
                  <c:v>42342.445023148146</c:v>
                </c:pt>
                <c:pt idx="3">
                  <c:v>42342.444965277777</c:v>
                </c:pt>
                <c:pt idx="4">
                  <c:v>42342.444907407407</c:v>
                </c:pt>
                <c:pt idx="5">
                  <c:v>42342.444849537038</c:v>
                </c:pt>
                <c:pt idx="6">
                  <c:v>42342.444791666669</c:v>
                </c:pt>
                <c:pt idx="7">
                  <c:v>42342.444733796299</c:v>
                </c:pt>
                <c:pt idx="8">
                  <c:v>42342.44467592593</c:v>
                </c:pt>
                <c:pt idx="9">
                  <c:v>42342.444618055553</c:v>
                </c:pt>
                <c:pt idx="10">
                  <c:v>42342.444560185184</c:v>
                </c:pt>
                <c:pt idx="11">
                  <c:v>42342.444502314815</c:v>
                </c:pt>
                <c:pt idx="12">
                  <c:v>42342.444444444445</c:v>
                </c:pt>
                <c:pt idx="13">
                  <c:v>42342.444386574076</c:v>
                </c:pt>
                <c:pt idx="14">
                  <c:v>42342.444328703699</c:v>
                </c:pt>
                <c:pt idx="15">
                  <c:v>42342.44427083333</c:v>
                </c:pt>
                <c:pt idx="16">
                  <c:v>42342.444212962961</c:v>
                </c:pt>
                <c:pt idx="17">
                  <c:v>42342.444155092591</c:v>
                </c:pt>
                <c:pt idx="18">
                  <c:v>42342.444097222222</c:v>
                </c:pt>
                <c:pt idx="19">
                  <c:v>42342.444039351853</c:v>
                </c:pt>
                <c:pt idx="20">
                  <c:v>42342.443981481483</c:v>
                </c:pt>
                <c:pt idx="21">
                  <c:v>42342.443923611107</c:v>
                </c:pt>
                <c:pt idx="22">
                  <c:v>42342.443865740737</c:v>
                </c:pt>
                <c:pt idx="23">
                  <c:v>42342.443807870368</c:v>
                </c:pt>
                <c:pt idx="24">
                  <c:v>42342.443749999999</c:v>
                </c:pt>
                <c:pt idx="25">
                  <c:v>42342.443692129636</c:v>
                </c:pt>
                <c:pt idx="26">
                  <c:v>42342.44363425926</c:v>
                </c:pt>
                <c:pt idx="27">
                  <c:v>42342.443576388891</c:v>
                </c:pt>
                <c:pt idx="28">
                  <c:v>42342.443518518521</c:v>
                </c:pt>
                <c:pt idx="29">
                  <c:v>42342.443460648152</c:v>
                </c:pt>
                <c:pt idx="30">
                  <c:v>42342.443402777782</c:v>
                </c:pt>
                <c:pt idx="31">
                  <c:v>42342.443344907413</c:v>
                </c:pt>
                <c:pt idx="32">
                  <c:v>42342.443287037044</c:v>
                </c:pt>
                <c:pt idx="33">
                  <c:v>42342.443229166667</c:v>
                </c:pt>
                <c:pt idx="34">
                  <c:v>42342.443171296298</c:v>
                </c:pt>
                <c:pt idx="35">
                  <c:v>42342.443113425928</c:v>
                </c:pt>
                <c:pt idx="36">
                  <c:v>42342.443055555559</c:v>
                </c:pt>
                <c:pt idx="37">
                  <c:v>42342.44299768519</c:v>
                </c:pt>
                <c:pt idx="38">
                  <c:v>42342.442939814813</c:v>
                </c:pt>
                <c:pt idx="39">
                  <c:v>42342.442881944444</c:v>
                </c:pt>
                <c:pt idx="40">
                  <c:v>42342.442824074074</c:v>
                </c:pt>
                <c:pt idx="41">
                  <c:v>42342.442766203705</c:v>
                </c:pt>
                <c:pt idx="42">
                  <c:v>42342.442708333336</c:v>
                </c:pt>
                <c:pt idx="43">
                  <c:v>42342.442650462966</c:v>
                </c:pt>
                <c:pt idx="44">
                  <c:v>42342.442592592597</c:v>
                </c:pt>
                <c:pt idx="45">
                  <c:v>42342.44253472222</c:v>
                </c:pt>
                <c:pt idx="46">
                  <c:v>42342.442476851851</c:v>
                </c:pt>
                <c:pt idx="47">
                  <c:v>42342.442418981482</c:v>
                </c:pt>
                <c:pt idx="48">
                  <c:v>42342.442361111112</c:v>
                </c:pt>
                <c:pt idx="49">
                  <c:v>42342.442303240743</c:v>
                </c:pt>
                <c:pt idx="50">
                  <c:v>42342.442245370366</c:v>
                </c:pt>
                <c:pt idx="51">
                  <c:v>42342.442187499997</c:v>
                </c:pt>
                <c:pt idx="52">
                  <c:v>42342.442129629628</c:v>
                </c:pt>
                <c:pt idx="53">
                  <c:v>42342.442071759258</c:v>
                </c:pt>
                <c:pt idx="54">
                  <c:v>42342.442013888889</c:v>
                </c:pt>
                <c:pt idx="55">
                  <c:v>42342.44195601852</c:v>
                </c:pt>
                <c:pt idx="56">
                  <c:v>42342.44189814815</c:v>
                </c:pt>
                <c:pt idx="57">
                  <c:v>42342.441840277774</c:v>
                </c:pt>
                <c:pt idx="58">
                  <c:v>42342.441782407404</c:v>
                </c:pt>
                <c:pt idx="59">
                  <c:v>42342.441724537035</c:v>
                </c:pt>
                <c:pt idx="60">
                  <c:v>42342.441666666666</c:v>
                </c:pt>
              </c:numCache>
            </c:numRef>
          </c:cat>
          <c:val>
            <c:numRef>
              <c:f>Sheet1!$AB$6:$AB$66</c:f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Sheet1!$Z$6:$Z$66</c:f>
              <c:numCache>
                <c:formatCode>h:mm:ss;@</c:formatCode>
                <c:ptCount val="61"/>
                <c:pt idx="0">
                  <c:v>42342.445138888892</c:v>
                </c:pt>
                <c:pt idx="1">
                  <c:v>42342.445081018523</c:v>
                </c:pt>
                <c:pt idx="2">
                  <c:v>42342.445023148146</c:v>
                </c:pt>
                <c:pt idx="3">
                  <c:v>42342.444965277777</c:v>
                </c:pt>
                <c:pt idx="4">
                  <c:v>42342.444907407407</c:v>
                </c:pt>
                <c:pt idx="5">
                  <c:v>42342.444849537038</c:v>
                </c:pt>
                <c:pt idx="6">
                  <c:v>42342.444791666669</c:v>
                </c:pt>
                <c:pt idx="7">
                  <c:v>42342.444733796299</c:v>
                </c:pt>
                <c:pt idx="8">
                  <c:v>42342.44467592593</c:v>
                </c:pt>
                <c:pt idx="9">
                  <c:v>42342.444618055553</c:v>
                </c:pt>
                <c:pt idx="10">
                  <c:v>42342.444560185184</c:v>
                </c:pt>
                <c:pt idx="11">
                  <c:v>42342.444502314815</c:v>
                </c:pt>
                <c:pt idx="12">
                  <c:v>42342.444444444445</c:v>
                </c:pt>
                <c:pt idx="13">
                  <c:v>42342.444386574076</c:v>
                </c:pt>
                <c:pt idx="14">
                  <c:v>42342.444328703699</c:v>
                </c:pt>
                <c:pt idx="15">
                  <c:v>42342.44427083333</c:v>
                </c:pt>
                <c:pt idx="16">
                  <c:v>42342.444212962961</c:v>
                </c:pt>
                <c:pt idx="17">
                  <c:v>42342.444155092591</c:v>
                </c:pt>
                <c:pt idx="18">
                  <c:v>42342.444097222222</c:v>
                </c:pt>
                <c:pt idx="19">
                  <c:v>42342.444039351853</c:v>
                </c:pt>
                <c:pt idx="20">
                  <c:v>42342.443981481483</c:v>
                </c:pt>
                <c:pt idx="21">
                  <c:v>42342.443923611107</c:v>
                </c:pt>
                <c:pt idx="22">
                  <c:v>42342.443865740737</c:v>
                </c:pt>
                <c:pt idx="23">
                  <c:v>42342.443807870368</c:v>
                </c:pt>
                <c:pt idx="24">
                  <c:v>42342.443749999999</c:v>
                </c:pt>
                <c:pt idx="25">
                  <c:v>42342.443692129636</c:v>
                </c:pt>
                <c:pt idx="26">
                  <c:v>42342.44363425926</c:v>
                </c:pt>
                <c:pt idx="27">
                  <c:v>42342.443576388891</c:v>
                </c:pt>
                <c:pt idx="28">
                  <c:v>42342.443518518521</c:v>
                </c:pt>
                <c:pt idx="29">
                  <c:v>42342.443460648152</c:v>
                </c:pt>
                <c:pt idx="30">
                  <c:v>42342.443402777782</c:v>
                </c:pt>
                <c:pt idx="31">
                  <c:v>42342.443344907413</c:v>
                </c:pt>
                <c:pt idx="32">
                  <c:v>42342.443287037044</c:v>
                </c:pt>
                <c:pt idx="33">
                  <c:v>42342.443229166667</c:v>
                </c:pt>
                <c:pt idx="34">
                  <c:v>42342.443171296298</c:v>
                </c:pt>
                <c:pt idx="35">
                  <c:v>42342.443113425928</c:v>
                </c:pt>
                <c:pt idx="36">
                  <c:v>42342.443055555559</c:v>
                </c:pt>
                <c:pt idx="37">
                  <c:v>42342.44299768519</c:v>
                </c:pt>
                <c:pt idx="38">
                  <c:v>42342.442939814813</c:v>
                </c:pt>
                <c:pt idx="39">
                  <c:v>42342.442881944444</c:v>
                </c:pt>
                <c:pt idx="40">
                  <c:v>42342.442824074074</c:v>
                </c:pt>
                <c:pt idx="41">
                  <c:v>42342.442766203705</c:v>
                </c:pt>
                <c:pt idx="42">
                  <c:v>42342.442708333336</c:v>
                </c:pt>
                <c:pt idx="43">
                  <c:v>42342.442650462966</c:v>
                </c:pt>
                <c:pt idx="44">
                  <c:v>42342.442592592597</c:v>
                </c:pt>
                <c:pt idx="45">
                  <c:v>42342.44253472222</c:v>
                </c:pt>
                <c:pt idx="46">
                  <c:v>42342.442476851851</c:v>
                </c:pt>
                <c:pt idx="47">
                  <c:v>42342.442418981482</c:v>
                </c:pt>
                <c:pt idx="48">
                  <c:v>42342.442361111112</c:v>
                </c:pt>
                <c:pt idx="49">
                  <c:v>42342.442303240743</c:v>
                </c:pt>
                <c:pt idx="50">
                  <c:v>42342.442245370366</c:v>
                </c:pt>
                <c:pt idx="51">
                  <c:v>42342.442187499997</c:v>
                </c:pt>
                <c:pt idx="52">
                  <c:v>42342.442129629628</c:v>
                </c:pt>
                <c:pt idx="53">
                  <c:v>42342.442071759258</c:v>
                </c:pt>
                <c:pt idx="54">
                  <c:v>42342.442013888889</c:v>
                </c:pt>
                <c:pt idx="55">
                  <c:v>42342.44195601852</c:v>
                </c:pt>
                <c:pt idx="56">
                  <c:v>42342.44189814815</c:v>
                </c:pt>
                <c:pt idx="57">
                  <c:v>42342.441840277774</c:v>
                </c:pt>
                <c:pt idx="58">
                  <c:v>42342.441782407404</c:v>
                </c:pt>
                <c:pt idx="59">
                  <c:v>42342.441724537035</c:v>
                </c:pt>
                <c:pt idx="60">
                  <c:v>42342.441666666666</c:v>
                </c:pt>
              </c:numCache>
            </c:numRef>
          </c:cat>
          <c:val>
            <c:numRef>
              <c:f>Sheet1!$AC$6:$AC$66</c:f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42342.445138888892</c:v>
                </c:pt>
                <c:pt idx="1">
                  <c:v>42342.445081018523</c:v>
                </c:pt>
                <c:pt idx="2">
                  <c:v>42342.445023148146</c:v>
                </c:pt>
                <c:pt idx="3">
                  <c:v>42342.444965277777</c:v>
                </c:pt>
                <c:pt idx="4">
                  <c:v>42342.444907407407</c:v>
                </c:pt>
                <c:pt idx="5">
                  <c:v>42342.444849537038</c:v>
                </c:pt>
                <c:pt idx="6">
                  <c:v>42342.444791666669</c:v>
                </c:pt>
                <c:pt idx="7">
                  <c:v>42342.444733796299</c:v>
                </c:pt>
                <c:pt idx="8">
                  <c:v>42342.44467592593</c:v>
                </c:pt>
                <c:pt idx="9">
                  <c:v>42342.444618055553</c:v>
                </c:pt>
                <c:pt idx="10">
                  <c:v>42342.444560185184</c:v>
                </c:pt>
                <c:pt idx="11">
                  <c:v>42342.444502314815</c:v>
                </c:pt>
                <c:pt idx="12">
                  <c:v>42342.444444444445</c:v>
                </c:pt>
                <c:pt idx="13">
                  <c:v>42342.444386574076</c:v>
                </c:pt>
                <c:pt idx="14">
                  <c:v>42342.444328703699</c:v>
                </c:pt>
                <c:pt idx="15">
                  <c:v>42342.44427083333</c:v>
                </c:pt>
                <c:pt idx="16">
                  <c:v>42342.444212962961</c:v>
                </c:pt>
                <c:pt idx="17">
                  <c:v>42342.444155092591</c:v>
                </c:pt>
                <c:pt idx="18">
                  <c:v>42342.444097222222</c:v>
                </c:pt>
                <c:pt idx="19">
                  <c:v>42342.444039351853</c:v>
                </c:pt>
                <c:pt idx="20">
                  <c:v>42342.443981481483</c:v>
                </c:pt>
                <c:pt idx="21">
                  <c:v>42342.443923611107</c:v>
                </c:pt>
                <c:pt idx="22">
                  <c:v>42342.443865740737</c:v>
                </c:pt>
                <c:pt idx="23">
                  <c:v>42342.443807870368</c:v>
                </c:pt>
                <c:pt idx="24">
                  <c:v>42342.443749999999</c:v>
                </c:pt>
                <c:pt idx="25">
                  <c:v>42342.443692129636</c:v>
                </c:pt>
                <c:pt idx="26">
                  <c:v>42342.44363425926</c:v>
                </c:pt>
                <c:pt idx="27">
                  <c:v>42342.443576388891</c:v>
                </c:pt>
                <c:pt idx="28">
                  <c:v>42342.443518518521</c:v>
                </c:pt>
                <c:pt idx="29">
                  <c:v>42342.443460648152</c:v>
                </c:pt>
                <c:pt idx="30">
                  <c:v>42342.443402777782</c:v>
                </c:pt>
                <c:pt idx="31">
                  <c:v>42342.443344907413</c:v>
                </c:pt>
                <c:pt idx="32">
                  <c:v>42342.443287037044</c:v>
                </c:pt>
                <c:pt idx="33">
                  <c:v>42342.443229166667</c:v>
                </c:pt>
                <c:pt idx="34">
                  <c:v>42342.443171296298</c:v>
                </c:pt>
                <c:pt idx="35">
                  <c:v>42342.443113425928</c:v>
                </c:pt>
                <c:pt idx="36">
                  <c:v>42342.443055555559</c:v>
                </c:pt>
                <c:pt idx="37">
                  <c:v>42342.44299768519</c:v>
                </c:pt>
                <c:pt idx="38">
                  <c:v>42342.442939814813</c:v>
                </c:pt>
                <c:pt idx="39">
                  <c:v>42342.442881944444</c:v>
                </c:pt>
                <c:pt idx="40">
                  <c:v>42342.442824074074</c:v>
                </c:pt>
                <c:pt idx="41">
                  <c:v>42342.442766203705</c:v>
                </c:pt>
                <c:pt idx="42">
                  <c:v>42342.442708333336</c:v>
                </c:pt>
                <c:pt idx="43">
                  <c:v>42342.442650462966</c:v>
                </c:pt>
                <c:pt idx="44">
                  <c:v>42342.442592592597</c:v>
                </c:pt>
                <c:pt idx="45">
                  <c:v>42342.44253472222</c:v>
                </c:pt>
                <c:pt idx="46">
                  <c:v>42342.442476851851</c:v>
                </c:pt>
                <c:pt idx="47">
                  <c:v>42342.442418981482</c:v>
                </c:pt>
                <c:pt idx="48">
                  <c:v>42342.442361111112</c:v>
                </c:pt>
                <c:pt idx="49">
                  <c:v>42342.442303240743</c:v>
                </c:pt>
                <c:pt idx="50">
                  <c:v>42342.442245370366</c:v>
                </c:pt>
                <c:pt idx="51">
                  <c:v>42342.442187499997</c:v>
                </c:pt>
                <c:pt idx="52">
                  <c:v>42342.442129629628</c:v>
                </c:pt>
                <c:pt idx="53">
                  <c:v>42342.442071759258</c:v>
                </c:pt>
                <c:pt idx="54">
                  <c:v>42342.442013888889</c:v>
                </c:pt>
                <c:pt idx="55">
                  <c:v>42342.44195601852</c:v>
                </c:pt>
                <c:pt idx="56">
                  <c:v>42342.44189814815</c:v>
                </c:pt>
                <c:pt idx="57">
                  <c:v>42342.441840277774</c:v>
                </c:pt>
                <c:pt idx="58">
                  <c:v>42342.441782407404</c:v>
                </c:pt>
                <c:pt idx="59">
                  <c:v>42342.441724537035</c:v>
                </c:pt>
                <c:pt idx="60">
                  <c:v>42342.441666666666</c:v>
                </c:pt>
              </c:numCache>
            </c:numRef>
          </c:cat>
          <c:val>
            <c:numRef>
              <c:f>Sheet1!$CB$6:$CB$66</c:f>
              <c:numCache>
                <c:formatCode>General</c:formatCode>
                <c:ptCount val="61"/>
                <c:pt idx="0">
                  <c:v>99.671875</c:v>
                </c:pt>
                <c:pt idx="1">
                  <c:v>99.671875</c:v>
                </c:pt>
                <c:pt idx="2">
                  <c:v>99.671875</c:v>
                </c:pt>
                <c:pt idx="3">
                  <c:v>99.671875</c:v>
                </c:pt>
                <c:pt idx="4">
                  <c:v>99.65625</c:v>
                </c:pt>
                <c:pt idx="5">
                  <c:v>99.65625</c:v>
                </c:pt>
                <c:pt idx="6">
                  <c:v>99.671875</c:v>
                </c:pt>
                <c:pt idx="7">
                  <c:v>99.671875</c:v>
                </c:pt>
                <c:pt idx="8">
                  <c:v>99.671875</c:v>
                </c:pt>
                <c:pt idx="9">
                  <c:v>99.65625</c:v>
                </c:pt>
                <c:pt idx="10">
                  <c:v>99.671875</c:v>
                </c:pt>
                <c:pt idx="11">
                  <c:v>99.671875</c:v>
                </c:pt>
                <c:pt idx="12">
                  <c:v>99.671875</c:v>
                </c:pt>
                <c:pt idx="13">
                  <c:v>99.65625</c:v>
                </c:pt>
                <c:pt idx="14">
                  <c:v>99.640625</c:v>
                </c:pt>
                <c:pt idx="15">
                  <c:v>99.65625</c:v>
                </c:pt>
                <c:pt idx="16">
                  <c:v>99.65625</c:v>
                </c:pt>
                <c:pt idx="17">
                  <c:v>99.65625</c:v>
                </c:pt>
                <c:pt idx="18">
                  <c:v>99.65625</c:v>
                </c:pt>
                <c:pt idx="19">
                  <c:v>99.65625</c:v>
                </c:pt>
                <c:pt idx="20">
                  <c:v>99.640625</c:v>
                </c:pt>
                <c:pt idx="21">
                  <c:v>99.65625</c:v>
                </c:pt>
                <c:pt idx="22">
                  <c:v>99.65625</c:v>
                </c:pt>
                <c:pt idx="23">
                  <c:v>99.65625</c:v>
                </c:pt>
                <c:pt idx="24">
                  <c:v>99.65625</c:v>
                </c:pt>
                <c:pt idx="25">
                  <c:v>99.65625</c:v>
                </c:pt>
                <c:pt idx="26">
                  <c:v>99.671875</c:v>
                </c:pt>
                <c:pt idx="27">
                  <c:v>99.671875</c:v>
                </c:pt>
                <c:pt idx="28">
                  <c:v>99.65625</c:v>
                </c:pt>
                <c:pt idx="29">
                  <c:v>99.671875</c:v>
                </c:pt>
                <c:pt idx="30">
                  <c:v>99.671875</c:v>
                </c:pt>
                <c:pt idx="31">
                  <c:v>99.6875</c:v>
                </c:pt>
                <c:pt idx="32">
                  <c:v>99.671875</c:v>
                </c:pt>
                <c:pt idx="33">
                  <c:v>99.6875</c:v>
                </c:pt>
                <c:pt idx="34">
                  <c:v>99.65625</c:v>
                </c:pt>
                <c:pt idx="35">
                  <c:v>99.671875</c:v>
                </c:pt>
                <c:pt idx="36">
                  <c:v>99.65625</c:v>
                </c:pt>
                <c:pt idx="37">
                  <c:v>99.65625</c:v>
                </c:pt>
                <c:pt idx="38">
                  <c:v>99.65625</c:v>
                </c:pt>
                <c:pt idx="39">
                  <c:v>99.640625</c:v>
                </c:pt>
                <c:pt idx="40">
                  <c:v>99.640625</c:v>
                </c:pt>
                <c:pt idx="41">
                  <c:v>99.640625</c:v>
                </c:pt>
                <c:pt idx="42">
                  <c:v>99.65625</c:v>
                </c:pt>
                <c:pt idx="43">
                  <c:v>99.640625</c:v>
                </c:pt>
                <c:pt idx="44">
                  <c:v>99.640625</c:v>
                </c:pt>
                <c:pt idx="45">
                  <c:v>99.65625</c:v>
                </c:pt>
                <c:pt idx="46">
                  <c:v>99.640625</c:v>
                </c:pt>
                <c:pt idx="47">
                  <c:v>99.640625</c:v>
                </c:pt>
                <c:pt idx="48">
                  <c:v>99.65625</c:v>
                </c:pt>
                <c:pt idx="49">
                  <c:v>99.65625</c:v>
                </c:pt>
                <c:pt idx="50">
                  <c:v>99.65625</c:v>
                </c:pt>
                <c:pt idx="51">
                  <c:v>99.65625</c:v>
                </c:pt>
                <c:pt idx="52">
                  <c:v>99.65625</c:v>
                </c:pt>
                <c:pt idx="53">
                  <c:v>99.65625</c:v>
                </c:pt>
                <c:pt idx="54">
                  <c:v>99.65625</c:v>
                </c:pt>
                <c:pt idx="55">
                  <c:v>99.671875</c:v>
                </c:pt>
                <c:pt idx="56">
                  <c:v>99.65625</c:v>
                </c:pt>
                <c:pt idx="57">
                  <c:v>99.65625</c:v>
                </c:pt>
                <c:pt idx="58">
                  <c:v>99.671875</c:v>
                </c:pt>
                <c:pt idx="59">
                  <c:v>99.671875</c:v>
                </c:pt>
                <c:pt idx="60">
                  <c:v>99.65625</c:v>
                </c:pt>
              </c:numCache>
            </c:numRef>
          </c: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42342.445138888892</c:v>
                </c:pt>
                <c:pt idx="1">
                  <c:v>42342.445081018523</c:v>
                </c:pt>
                <c:pt idx="2">
                  <c:v>42342.445023148146</c:v>
                </c:pt>
                <c:pt idx="3">
                  <c:v>42342.444965277777</c:v>
                </c:pt>
                <c:pt idx="4">
                  <c:v>42342.444907407407</c:v>
                </c:pt>
                <c:pt idx="5">
                  <c:v>42342.444849537038</c:v>
                </c:pt>
                <c:pt idx="6">
                  <c:v>42342.444791666669</c:v>
                </c:pt>
                <c:pt idx="7">
                  <c:v>42342.444733796299</c:v>
                </c:pt>
                <c:pt idx="8">
                  <c:v>42342.44467592593</c:v>
                </c:pt>
                <c:pt idx="9">
                  <c:v>42342.444618055553</c:v>
                </c:pt>
                <c:pt idx="10">
                  <c:v>42342.444560185184</c:v>
                </c:pt>
                <c:pt idx="11">
                  <c:v>42342.444502314815</c:v>
                </c:pt>
                <c:pt idx="12">
                  <c:v>42342.444444444445</c:v>
                </c:pt>
                <c:pt idx="13">
                  <c:v>42342.444386574076</c:v>
                </c:pt>
                <c:pt idx="14">
                  <c:v>42342.444328703699</c:v>
                </c:pt>
                <c:pt idx="15">
                  <c:v>42342.44427083333</c:v>
                </c:pt>
                <c:pt idx="16">
                  <c:v>42342.444212962961</c:v>
                </c:pt>
                <c:pt idx="17">
                  <c:v>42342.444155092591</c:v>
                </c:pt>
                <c:pt idx="18">
                  <c:v>42342.444097222222</c:v>
                </c:pt>
                <c:pt idx="19">
                  <c:v>42342.444039351853</c:v>
                </c:pt>
                <c:pt idx="20">
                  <c:v>42342.443981481483</c:v>
                </c:pt>
                <c:pt idx="21">
                  <c:v>42342.443923611107</c:v>
                </c:pt>
                <c:pt idx="22">
                  <c:v>42342.443865740737</c:v>
                </c:pt>
                <c:pt idx="23">
                  <c:v>42342.443807870368</c:v>
                </c:pt>
                <c:pt idx="24">
                  <c:v>42342.443749999999</c:v>
                </c:pt>
                <c:pt idx="25">
                  <c:v>42342.443692129636</c:v>
                </c:pt>
                <c:pt idx="26">
                  <c:v>42342.44363425926</c:v>
                </c:pt>
                <c:pt idx="27">
                  <c:v>42342.443576388891</c:v>
                </c:pt>
                <c:pt idx="28">
                  <c:v>42342.443518518521</c:v>
                </c:pt>
                <c:pt idx="29">
                  <c:v>42342.443460648152</c:v>
                </c:pt>
                <c:pt idx="30">
                  <c:v>42342.443402777782</c:v>
                </c:pt>
                <c:pt idx="31">
                  <c:v>42342.443344907413</c:v>
                </c:pt>
                <c:pt idx="32">
                  <c:v>42342.443287037044</c:v>
                </c:pt>
                <c:pt idx="33">
                  <c:v>42342.443229166667</c:v>
                </c:pt>
                <c:pt idx="34">
                  <c:v>42342.443171296298</c:v>
                </c:pt>
                <c:pt idx="35">
                  <c:v>42342.443113425928</c:v>
                </c:pt>
                <c:pt idx="36">
                  <c:v>42342.443055555559</c:v>
                </c:pt>
                <c:pt idx="37">
                  <c:v>42342.44299768519</c:v>
                </c:pt>
                <c:pt idx="38">
                  <c:v>42342.442939814813</c:v>
                </c:pt>
                <c:pt idx="39">
                  <c:v>42342.442881944444</c:v>
                </c:pt>
                <c:pt idx="40">
                  <c:v>42342.442824074074</c:v>
                </c:pt>
                <c:pt idx="41">
                  <c:v>42342.442766203705</c:v>
                </c:pt>
                <c:pt idx="42">
                  <c:v>42342.442708333336</c:v>
                </c:pt>
                <c:pt idx="43">
                  <c:v>42342.442650462966</c:v>
                </c:pt>
                <c:pt idx="44">
                  <c:v>42342.442592592597</c:v>
                </c:pt>
                <c:pt idx="45">
                  <c:v>42342.44253472222</c:v>
                </c:pt>
                <c:pt idx="46">
                  <c:v>42342.442476851851</c:v>
                </c:pt>
                <c:pt idx="47">
                  <c:v>42342.442418981482</c:v>
                </c:pt>
                <c:pt idx="48">
                  <c:v>42342.442361111112</c:v>
                </c:pt>
                <c:pt idx="49">
                  <c:v>42342.442303240743</c:v>
                </c:pt>
                <c:pt idx="50">
                  <c:v>42342.442245370366</c:v>
                </c:pt>
                <c:pt idx="51">
                  <c:v>42342.442187499997</c:v>
                </c:pt>
                <c:pt idx="52">
                  <c:v>42342.442129629628</c:v>
                </c:pt>
                <c:pt idx="53">
                  <c:v>42342.442071759258</c:v>
                </c:pt>
                <c:pt idx="54">
                  <c:v>42342.442013888889</c:v>
                </c:pt>
                <c:pt idx="55">
                  <c:v>42342.44195601852</c:v>
                </c:pt>
                <c:pt idx="56">
                  <c:v>42342.44189814815</c:v>
                </c:pt>
                <c:pt idx="57">
                  <c:v>42342.441840277774</c:v>
                </c:pt>
                <c:pt idx="58">
                  <c:v>42342.441782407404</c:v>
                </c:pt>
                <c:pt idx="59">
                  <c:v>42342.441724537035</c:v>
                </c:pt>
                <c:pt idx="60">
                  <c:v>42342.441666666666</c:v>
                </c:pt>
              </c:numCache>
            </c:numRef>
          </c:cat>
          <c:val>
            <c:numRef>
              <c:f>Sheet1!$CC$6:$CC$66</c:f>
              <c:numCache>
                <c:formatCode>General</c:formatCode>
                <c:ptCount val="61"/>
                <c:pt idx="0">
                  <c:v>99.671875</c:v>
                </c:pt>
                <c:pt idx="1">
                  <c:v>99.671875</c:v>
                </c:pt>
                <c:pt idx="2">
                  <c:v>99.671875</c:v>
                </c:pt>
                <c:pt idx="3">
                  <c:v>99.671875</c:v>
                </c:pt>
                <c:pt idx="4">
                  <c:v>99.671875</c:v>
                </c:pt>
                <c:pt idx="5">
                  <c:v>99.671875</c:v>
                </c:pt>
                <c:pt idx="6">
                  <c:v>99.671875</c:v>
                </c:pt>
                <c:pt idx="7">
                  <c:v>99.6875</c:v>
                </c:pt>
                <c:pt idx="8">
                  <c:v>99.671875</c:v>
                </c:pt>
                <c:pt idx="9">
                  <c:v>99.671875</c:v>
                </c:pt>
                <c:pt idx="10">
                  <c:v>99.671875</c:v>
                </c:pt>
                <c:pt idx="11">
                  <c:v>99.671875</c:v>
                </c:pt>
                <c:pt idx="12">
                  <c:v>99.671875</c:v>
                </c:pt>
                <c:pt idx="13">
                  <c:v>99.671875</c:v>
                </c:pt>
                <c:pt idx="14">
                  <c:v>99.671875</c:v>
                </c:pt>
                <c:pt idx="15">
                  <c:v>99.65625</c:v>
                </c:pt>
                <c:pt idx="16">
                  <c:v>99.65625</c:v>
                </c:pt>
                <c:pt idx="17">
                  <c:v>99.671875</c:v>
                </c:pt>
                <c:pt idx="18">
                  <c:v>99.65625</c:v>
                </c:pt>
                <c:pt idx="19">
                  <c:v>99.65625</c:v>
                </c:pt>
                <c:pt idx="20">
                  <c:v>99.671875</c:v>
                </c:pt>
                <c:pt idx="21">
                  <c:v>99.65625</c:v>
                </c:pt>
                <c:pt idx="22">
                  <c:v>99.65625</c:v>
                </c:pt>
                <c:pt idx="23">
                  <c:v>99.65625</c:v>
                </c:pt>
                <c:pt idx="24">
                  <c:v>99.65625</c:v>
                </c:pt>
                <c:pt idx="25">
                  <c:v>99.65625</c:v>
                </c:pt>
                <c:pt idx="26">
                  <c:v>99.671875</c:v>
                </c:pt>
                <c:pt idx="27">
                  <c:v>99.671875</c:v>
                </c:pt>
                <c:pt idx="28">
                  <c:v>99.671875</c:v>
                </c:pt>
                <c:pt idx="29">
                  <c:v>99.671875</c:v>
                </c:pt>
                <c:pt idx="30">
                  <c:v>99.671875</c:v>
                </c:pt>
                <c:pt idx="31">
                  <c:v>99.6875</c:v>
                </c:pt>
                <c:pt idx="32">
                  <c:v>99.6875</c:v>
                </c:pt>
                <c:pt idx="33">
                  <c:v>99.6875</c:v>
                </c:pt>
                <c:pt idx="34">
                  <c:v>99.6875</c:v>
                </c:pt>
                <c:pt idx="35">
                  <c:v>99.671875</c:v>
                </c:pt>
                <c:pt idx="36">
                  <c:v>99.6875</c:v>
                </c:pt>
                <c:pt idx="37">
                  <c:v>99.65625</c:v>
                </c:pt>
                <c:pt idx="38">
                  <c:v>99.671875</c:v>
                </c:pt>
                <c:pt idx="39">
                  <c:v>99.65625</c:v>
                </c:pt>
                <c:pt idx="40">
                  <c:v>99.65625</c:v>
                </c:pt>
                <c:pt idx="41">
                  <c:v>99.65625</c:v>
                </c:pt>
                <c:pt idx="42">
                  <c:v>99.65625</c:v>
                </c:pt>
                <c:pt idx="43">
                  <c:v>99.65625</c:v>
                </c:pt>
                <c:pt idx="44">
                  <c:v>99.65625</c:v>
                </c:pt>
                <c:pt idx="45">
                  <c:v>99.65625</c:v>
                </c:pt>
                <c:pt idx="46">
                  <c:v>99.65625</c:v>
                </c:pt>
                <c:pt idx="47">
                  <c:v>99.65625</c:v>
                </c:pt>
                <c:pt idx="48">
                  <c:v>99.671875</c:v>
                </c:pt>
                <c:pt idx="49">
                  <c:v>99.65625</c:v>
                </c:pt>
                <c:pt idx="50">
                  <c:v>99.65625</c:v>
                </c:pt>
                <c:pt idx="51">
                  <c:v>99.65625</c:v>
                </c:pt>
                <c:pt idx="52">
                  <c:v>99.65625</c:v>
                </c:pt>
                <c:pt idx="53">
                  <c:v>99.65625</c:v>
                </c:pt>
                <c:pt idx="54">
                  <c:v>99.671875</c:v>
                </c:pt>
                <c:pt idx="55">
                  <c:v>99.671875</c:v>
                </c:pt>
                <c:pt idx="56">
                  <c:v>99.65625</c:v>
                </c:pt>
                <c:pt idx="57">
                  <c:v>99.671875</c:v>
                </c:pt>
                <c:pt idx="58">
                  <c:v>99.671875</c:v>
                </c:pt>
                <c:pt idx="59">
                  <c:v>99.671875</c:v>
                </c:pt>
                <c:pt idx="60">
                  <c:v>99.671875</c:v>
                </c:pt>
              </c:numCache>
            </c:numRef>
          </c:val>
          <c:smooth val="0"/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42342.445138888892</c:v>
                </c:pt>
                <c:pt idx="1">
                  <c:v>42342.445081018523</c:v>
                </c:pt>
                <c:pt idx="2">
                  <c:v>42342.445023148146</c:v>
                </c:pt>
                <c:pt idx="3">
                  <c:v>42342.444965277777</c:v>
                </c:pt>
                <c:pt idx="4">
                  <c:v>42342.444907407407</c:v>
                </c:pt>
                <c:pt idx="5">
                  <c:v>42342.444849537038</c:v>
                </c:pt>
                <c:pt idx="6">
                  <c:v>42342.444791666669</c:v>
                </c:pt>
                <c:pt idx="7">
                  <c:v>42342.444733796299</c:v>
                </c:pt>
                <c:pt idx="8">
                  <c:v>42342.44467592593</c:v>
                </c:pt>
                <c:pt idx="9">
                  <c:v>42342.444618055553</c:v>
                </c:pt>
                <c:pt idx="10">
                  <c:v>42342.444560185184</c:v>
                </c:pt>
                <c:pt idx="11">
                  <c:v>42342.444502314815</c:v>
                </c:pt>
                <c:pt idx="12">
                  <c:v>42342.444444444445</c:v>
                </c:pt>
                <c:pt idx="13">
                  <c:v>42342.444386574076</c:v>
                </c:pt>
                <c:pt idx="14">
                  <c:v>42342.444328703699</c:v>
                </c:pt>
                <c:pt idx="15">
                  <c:v>42342.44427083333</c:v>
                </c:pt>
                <c:pt idx="16">
                  <c:v>42342.444212962961</c:v>
                </c:pt>
                <c:pt idx="17">
                  <c:v>42342.444155092591</c:v>
                </c:pt>
                <c:pt idx="18">
                  <c:v>42342.444097222222</c:v>
                </c:pt>
                <c:pt idx="19">
                  <c:v>42342.444039351853</c:v>
                </c:pt>
                <c:pt idx="20">
                  <c:v>42342.443981481483</c:v>
                </c:pt>
                <c:pt idx="21">
                  <c:v>42342.443923611107</c:v>
                </c:pt>
                <c:pt idx="22">
                  <c:v>42342.443865740737</c:v>
                </c:pt>
                <c:pt idx="23">
                  <c:v>42342.443807870368</c:v>
                </c:pt>
                <c:pt idx="24">
                  <c:v>42342.443749999999</c:v>
                </c:pt>
                <c:pt idx="25">
                  <c:v>42342.443692129636</c:v>
                </c:pt>
                <c:pt idx="26">
                  <c:v>42342.44363425926</c:v>
                </c:pt>
                <c:pt idx="27">
                  <c:v>42342.443576388891</c:v>
                </c:pt>
                <c:pt idx="28">
                  <c:v>42342.443518518521</c:v>
                </c:pt>
                <c:pt idx="29">
                  <c:v>42342.443460648152</c:v>
                </c:pt>
                <c:pt idx="30">
                  <c:v>42342.443402777782</c:v>
                </c:pt>
                <c:pt idx="31">
                  <c:v>42342.443344907413</c:v>
                </c:pt>
                <c:pt idx="32">
                  <c:v>42342.443287037044</c:v>
                </c:pt>
                <c:pt idx="33">
                  <c:v>42342.443229166667</c:v>
                </c:pt>
                <c:pt idx="34">
                  <c:v>42342.443171296298</c:v>
                </c:pt>
                <c:pt idx="35">
                  <c:v>42342.443113425928</c:v>
                </c:pt>
                <c:pt idx="36">
                  <c:v>42342.443055555559</c:v>
                </c:pt>
                <c:pt idx="37">
                  <c:v>42342.44299768519</c:v>
                </c:pt>
                <c:pt idx="38">
                  <c:v>42342.442939814813</c:v>
                </c:pt>
                <c:pt idx="39">
                  <c:v>42342.442881944444</c:v>
                </c:pt>
                <c:pt idx="40">
                  <c:v>42342.442824074074</c:v>
                </c:pt>
                <c:pt idx="41">
                  <c:v>42342.442766203705</c:v>
                </c:pt>
                <c:pt idx="42">
                  <c:v>42342.442708333336</c:v>
                </c:pt>
                <c:pt idx="43">
                  <c:v>42342.442650462966</c:v>
                </c:pt>
                <c:pt idx="44">
                  <c:v>42342.442592592597</c:v>
                </c:pt>
                <c:pt idx="45">
                  <c:v>42342.44253472222</c:v>
                </c:pt>
                <c:pt idx="46">
                  <c:v>42342.442476851851</c:v>
                </c:pt>
                <c:pt idx="47">
                  <c:v>42342.442418981482</c:v>
                </c:pt>
                <c:pt idx="48">
                  <c:v>42342.442361111112</c:v>
                </c:pt>
                <c:pt idx="49">
                  <c:v>42342.442303240743</c:v>
                </c:pt>
                <c:pt idx="50">
                  <c:v>42342.442245370366</c:v>
                </c:pt>
                <c:pt idx="51">
                  <c:v>42342.442187499997</c:v>
                </c:pt>
                <c:pt idx="52">
                  <c:v>42342.442129629628</c:v>
                </c:pt>
                <c:pt idx="53">
                  <c:v>42342.442071759258</c:v>
                </c:pt>
                <c:pt idx="54">
                  <c:v>42342.442013888889</c:v>
                </c:pt>
                <c:pt idx="55">
                  <c:v>42342.44195601852</c:v>
                </c:pt>
                <c:pt idx="56">
                  <c:v>42342.44189814815</c:v>
                </c:pt>
                <c:pt idx="57">
                  <c:v>42342.441840277774</c:v>
                </c:pt>
                <c:pt idx="58">
                  <c:v>42342.441782407404</c:v>
                </c:pt>
                <c:pt idx="59">
                  <c:v>42342.441724537035</c:v>
                </c:pt>
                <c:pt idx="60">
                  <c:v>42342.441666666666</c:v>
                </c:pt>
              </c:numCache>
            </c:numRef>
          </c:cat>
          <c:val>
            <c:numRef>
              <c:f>Sheet1!$CD$6:$CD$66</c:f>
              <c:numCache>
                <c:formatCode>General</c:formatCode>
                <c:ptCount val="61"/>
                <c:pt idx="0">
                  <c:v>99.65625</c:v>
                </c:pt>
                <c:pt idx="1">
                  <c:v>99.65625</c:v>
                </c:pt>
                <c:pt idx="2">
                  <c:v>99.65625</c:v>
                </c:pt>
                <c:pt idx="3">
                  <c:v>99.65625</c:v>
                </c:pt>
                <c:pt idx="4">
                  <c:v>99.65625</c:v>
                </c:pt>
                <c:pt idx="5">
                  <c:v>99.65625</c:v>
                </c:pt>
                <c:pt idx="6">
                  <c:v>99.65625</c:v>
                </c:pt>
                <c:pt idx="7">
                  <c:v>99.65625</c:v>
                </c:pt>
                <c:pt idx="8">
                  <c:v>99.65625</c:v>
                </c:pt>
                <c:pt idx="9">
                  <c:v>99.65625</c:v>
                </c:pt>
                <c:pt idx="10">
                  <c:v>99.65625</c:v>
                </c:pt>
                <c:pt idx="11">
                  <c:v>99.65625</c:v>
                </c:pt>
                <c:pt idx="12">
                  <c:v>99.65625</c:v>
                </c:pt>
                <c:pt idx="13">
                  <c:v>99.65625</c:v>
                </c:pt>
                <c:pt idx="14">
                  <c:v>99.640625</c:v>
                </c:pt>
                <c:pt idx="15">
                  <c:v>99.640625</c:v>
                </c:pt>
                <c:pt idx="16">
                  <c:v>99.640625</c:v>
                </c:pt>
                <c:pt idx="17">
                  <c:v>99.640625</c:v>
                </c:pt>
                <c:pt idx="18">
                  <c:v>99.65625</c:v>
                </c:pt>
                <c:pt idx="19">
                  <c:v>99.640625</c:v>
                </c:pt>
                <c:pt idx="20">
                  <c:v>99.640625</c:v>
                </c:pt>
                <c:pt idx="21">
                  <c:v>99.640625</c:v>
                </c:pt>
                <c:pt idx="22">
                  <c:v>99.640625</c:v>
                </c:pt>
                <c:pt idx="23">
                  <c:v>99.65625</c:v>
                </c:pt>
                <c:pt idx="24">
                  <c:v>99.640625</c:v>
                </c:pt>
                <c:pt idx="25">
                  <c:v>99.640625</c:v>
                </c:pt>
                <c:pt idx="26">
                  <c:v>99.640625</c:v>
                </c:pt>
                <c:pt idx="27">
                  <c:v>99.671875</c:v>
                </c:pt>
                <c:pt idx="28">
                  <c:v>99.65625</c:v>
                </c:pt>
                <c:pt idx="29">
                  <c:v>99.65625</c:v>
                </c:pt>
                <c:pt idx="30">
                  <c:v>99.65625</c:v>
                </c:pt>
                <c:pt idx="31">
                  <c:v>99.65625</c:v>
                </c:pt>
                <c:pt idx="32">
                  <c:v>99.671875</c:v>
                </c:pt>
                <c:pt idx="33">
                  <c:v>99.65625</c:v>
                </c:pt>
                <c:pt idx="34">
                  <c:v>99.65625</c:v>
                </c:pt>
                <c:pt idx="35">
                  <c:v>99.65625</c:v>
                </c:pt>
                <c:pt idx="36">
                  <c:v>99.65625</c:v>
                </c:pt>
                <c:pt idx="37">
                  <c:v>99.65625</c:v>
                </c:pt>
                <c:pt idx="38">
                  <c:v>99.640625</c:v>
                </c:pt>
                <c:pt idx="39">
                  <c:v>99.640625</c:v>
                </c:pt>
                <c:pt idx="40">
                  <c:v>99.640625</c:v>
                </c:pt>
                <c:pt idx="41">
                  <c:v>99.640625</c:v>
                </c:pt>
                <c:pt idx="42">
                  <c:v>99.640625</c:v>
                </c:pt>
                <c:pt idx="43">
                  <c:v>99.640625</c:v>
                </c:pt>
                <c:pt idx="44">
                  <c:v>99.640625</c:v>
                </c:pt>
                <c:pt idx="45">
                  <c:v>99.640625</c:v>
                </c:pt>
                <c:pt idx="46">
                  <c:v>99.640625</c:v>
                </c:pt>
                <c:pt idx="47">
                  <c:v>99.640625</c:v>
                </c:pt>
                <c:pt idx="48">
                  <c:v>99.640625</c:v>
                </c:pt>
                <c:pt idx="49">
                  <c:v>99.65625</c:v>
                </c:pt>
                <c:pt idx="50">
                  <c:v>99.65625</c:v>
                </c:pt>
                <c:pt idx="51">
                  <c:v>99.640625</c:v>
                </c:pt>
                <c:pt idx="52">
                  <c:v>99.640625</c:v>
                </c:pt>
                <c:pt idx="53">
                  <c:v>99.640625</c:v>
                </c:pt>
                <c:pt idx="54">
                  <c:v>99.640625</c:v>
                </c:pt>
                <c:pt idx="55">
                  <c:v>99.65625</c:v>
                </c:pt>
                <c:pt idx="56">
                  <c:v>99.65625</c:v>
                </c:pt>
                <c:pt idx="57">
                  <c:v>99.65625</c:v>
                </c:pt>
                <c:pt idx="58">
                  <c:v>99.671875</c:v>
                </c:pt>
                <c:pt idx="59">
                  <c:v>99.65625</c:v>
                </c:pt>
                <c:pt idx="60">
                  <c:v>99.65625</c:v>
                </c:pt>
              </c:numCache>
            </c:numRef>
          </c:val>
          <c:smooth val="0"/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42342.445138888892</c:v>
                </c:pt>
                <c:pt idx="1">
                  <c:v>42342.445081018523</c:v>
                </c:pt>
                <c:pt idx="2">
                  <c:v>42342.445023148146</c:v>
                </c:pt>
                <c:pt idx="3">
                  <c:v>42342.444965277777</c:v>
                </c:pt>
                <c:pt idx="4">
                  <c:v>42342.444907407407</c:v>
                </c:pt>
                <c:pt idx="5">
                  <c:v>42342.444849537038</c:v>
                </c:pt>
                <c:pt idx="6">
                  <c:v>42342.444791666669</c:v>
                </c:pt>
                <c:pt idx="7">
                  <c:v>42342.444733796299</c:v>
                </c:pt>
                <c:pt idx="8">
                  <c:v>42342.44467592593</c:v>
                </c:pt>
                <c:pt idx="9">
                  <c:v>42342.444618055553</c:v>
                </c:pt>
                <c:pt idx="10">
                  <c:v>42342.444560185184</c:v>
                </c:pt>
                <c:pt idx="11">
                  <c:v>42342.444502314815</c:v>
                </c:pt>
                <c:pt idx="12">
                  <c:v>42342.444444444445</c:v>
                </c:pt>
                <c:pt idx="13">
                  <c:v>42342.444386574076</c:v>
                </c:pt>
                <c:pt idx="14">
                  <c:v>42342.444328703699</c:v>
                </c:pt>
                <c:pt idx="15">
                  <c:v>42342.44427083333</c:v>
                </c:pt>
                <c:pt idx="16">
                  <c:v>42342.444212962961</c:v>
                </c:pt>
                <c:pt idx="17">
                  <c:v>42342.444155092591</c:v>
                </c:pt>
                <c:pt idx="18">
                  <c:v>42342.444097222222</c:v>
                </c:pt>
                <c:pt idx="19">
                  <c:v>42342.444039351853</c:v>
                </c:pt>
                <c:pt idx="20">
                  <c:v>42342.443981481483</c:v>
                </c:pt>
                <c:pt idx="21">
                  <c:v>42342.443923611107</c:v>
                </c:pt>
                <c:pt idx="22">
                  <c:v>42342.443865740737</c:v>
                </c:pt>
                <c:pt idx="23">
                  <c:v>42342.443807870368</c:v>
                </c:pt>
                <c:pt idx="24">
                  <c:v>42342.443749999999</c:v>
                </c:pt>
                <c:pt idx="25">
                  <c:v>42342.443692129636</c:v>
                </c:pt>
                <c:pt idx="26">
                  <c:v>42342.44363425926</c:v>
                </c:pt>
                <c:pt idx="27">
                  <c:v>42342.443576388891</c:v>
                </c:pt>
                <c:pt idx="28">
                  <c:v>42342.443518518521</c:v>
                </c:pt>
                <c:pt idx="29">
                  <c:v>42342.443460648152</c:v>
                </c:pt>
                <c:pt idx="30">
                  <c:v>42342.443402777782</c:v>
                </c:pt>
                <c:pt idx="31">
                  <c:v>42342.443344907413</c:v>
                </c:pt>
                <c:pt idx="32">
                  <c:v>42342.443287037044</c:v>
                </c:pt>
                <c:pt idx="33">
                  <c:v>42342.443229166667</c:v>
                </c:pt>
                <c:pt idx="34">
                  <c:v>42342.443171296298</c:v>
                </c:pt>
                <c:pt idx="35">
                  <c:v>42342.443113425928</c:v>
                </c:pt>
                <c:pt idx="36">
                  <c:v>42342.443055555559</c:v>
                </c:pt>
                <c:pt idx="37">
                  <c:v>42342.44299768519</c:v>
                </c:pt>
                <c:pt idx="38">
                  <c:v>42342.442939814813</c:v>
                </c:pt>
                <c:pt idx="39">
                  <c:v>42342.442881944444</c:v>
                </c:pt>
                <c:pt idx="40">
                  <c:v>42342.442824074074</c:v>
                </c:pt>
                <c:pt idx="41">
                  <c:v>42342.442766203705</c:v>
                </c:pt>
                <c:pt idx="42">
                  <c:v>42342.442708333336</c:v>
                </c:pt>
                <c:pt idx="43">
                  <c:v>42342.442650462966</c:v>
                </c:pt>
                <c:pt idx="44">
                  <c:v>42342.442592592597</c:v>
                </c:pt>
                <c:pt idx="45">
                  <c:v>42342.44253472222</c:v>
                </c:pt>
                <c:pt idx="46">
                  <c:v>42342.442476851851</c:v>
                </c:pt>
                <c:pt idx="47">
                  <c:v>42342.442418981482</c:v>
                </c:pt>
                <c:pt idx="48">
                  <c:v>42342.442361111112</c:v>
                </c:pt>
                <c:pt idx="49">
                  <c:v>42342.442303240743</c:v>
                </c:pt>
                <c:pt idx="50">
                  <c:v>42342.442245370366</c:v>
                </c:pt>
                <c:pt idx="51">
                  <c:v>42342.442187499997</c:v>
                </c:pt>
                <c:pt idx="52">
                  <c:v>42342.442129629628</c:v>
                </c:pt>
                <c:pt idx="53">
                  <c:v>42342.442071759258</c:v>
                </c:pt>
                <c:pt idx="54">
                  <c:v>42342.442013888889</c:v>
                </c:pt>
                <c:pt idx="55">
                  <c:v>42342.44195601852</c:v>
                </c:pt>
                <c:pt idx="56">
                  <c:v>42342.44189814815</c:v>
                </c:pt>
                <c:pt idx="57">
                  <c:v>42342.441840277774</c:v>
                </c:pt>
                <c:pt idx="58">
                  <c:v>42342.441782407404</c:v>
                </c:pt>
                <c:pt idx="59">
                  <c:v>42342.441724537035</c:v>
                </c:pt>
                <c:pt idx="60">
                  <c:v>42342.441666666666</c:v>
                </c:pt>
              </c:numCache>
            </c:numRef>
          </c:cat>
          <c:val>
            <c:numRef>
              <c:f>Sheet1!$CE$6:$CE$66</c:f>
              <c:numCache>
                <c:formatCode>General</c:formatCode>
                <c:ptCount val="61"/>
                <c:pt idx="0">
                  <c:v>99.671875</c:v>
                </c:pt>
                <c:pt idx="1">
                  <c:v>99.671875</c:v>
                </c:pt>
                <c:pt idx="2">
                  <c:v>99.65625</c:v>
                </c:pt>
                <c:pt idx="3">
                  <c:v>99.671875</c:v>
                </c:pt>
                <c:pt idx="4">
                  <c:v>99.65625</c:v>
                </c:pt>
                <c:pt idx="5">
                  <c:v>99.671875</c:v>
                </c:pt>
                <c:pt idx="6">
                  <c:v>99.671875</c:v>
                </c:pt>
                <c:pt idx="7">
                  <c:v>99.671875</c:v>
                </c:pt>
                <c:pt idx="8">
                  <c:v>99.671875</c:v>
                </c:pt>
                <c:pt idx="9">
                  <c:v>99.671875</c:v>
                </c:pt>
                <c:pt idx="10">
                  <c:v>99.671875</c:v>
                </c:pt>
                <c:pt idx="11">
                  <c:v>99.65625</c:v>
                </c:pt>
                <c:pt idx="12">
                  <c:v>99.65625</c:v>
                </c:pt>
                <c:pt idx="13">
                  <c:v>99.65625</c:v>
                </c:pt>
                <c:pt idx="14">
                  <c:v>99.671875</c:v>
                </c:pt>
                <c:pt idx="15">
                  <c:v>99.640625</c:v>
                </c:pt>
                <c:pt idx="16">
                  <c:v>99.65625</c:v>
                </c:pt>
                <c:pt idx="17">
                  <c:v>99.640625</c:v>
                </c:pt>
                <c:pt idx="18">
                  <c:v>99.65625</c:v>
                </c:pt>
                <c:pt idx="19">
                  <c:v>99.640625</c:v>
                </c:pt>
                <c:pt idx="20">
                  <c:v>99.640625</c:v>
                </c:pt>
                <c:pt idx="21">
                  <c:v>99.640625</c:v>
                </c:pt>
                <c:pt idx="22">
                  <c:v>99.65625</c:v>
                </c:pt>
                <c:pt idx="23">
                  <c:v>99.65625</c:v>
                </c:pt>
                <c:pt idx="24">
                  <c:v>99.65625</c:v>
                </c:pt>
                <c:pt idx="25">
                  <c:v>99.65625</c:v>
                </c:pt>
                <c:pt idx="26">
                  <c:v>99.640625</c:v>
                </c:pt>
                <c:pt idx="27">
                  <c:v>99.671875</c:v>
                </c:pt>
                <c:pt idx="28">
                  <c:v>99.671875</c:v>
                </c:pt>
                <c:pt idx="29">
                  <c:v>99.65625</c:v>
                </c:pt>
                <c:pt idx="30">
                  <c:v>99.671875</c:v>
                </c:pt>
                <c:pt idx="31">
                  <c:v>99.671875</c:v>
                </c:pt>
                <c:pt idx="32">
                  <c:v>99.6875</c:v>
                </c:pt>
                <c:pt idx="33">
                  <c:v>99.6875</c:v>
                </c:pt>
                <c:pt idx="34">
                  <c:v>99.65625</c:v>
                </c:pt>
                <c:pt idx="35">
                  <c:v>99.65625</c:v>
                </c:pt>
                <c:pt idx="36">
                  <c:v>99.671875</c:v>
                </c:pt>
                <c:pt idx="37">
                  <c:v>99.65625</c:v>
                </c:pt>
                <c:pt idx="38">
                  <c:v>99.65625</c:v>
                </c:pt>
                <c:pt idx="39">
                  <c:v>99.65625</c:v>
                </c:pt>
                <c:pt idx="40">
                  <c:v>99.65625</c:v>
                </c:pt>
                <c:pt idx="41">
                  <c:v>99.640625</c:v>
                </c:pt>
                <c:pt idx="42">
                  <c:v>99.640625</c:v>
                </c:pt>
                <c:pt idx="43">
                  <c:v>99.65625</c:v>
                </c:pt>
                <c:pt idx="44">
                  <c:v>99.640625</c:v>
                </c:pt>
                <c:pt idx="45">
                  <c:v>99.640625</c:v>
                </c:pt>
                <c:pt idx="46">
                  <c:v>99.640625</c:v>
                </c:pt>
                <c:pt idx="47">
                  <c:v>99.65625</c:v>
                </c:pt>
                <c:pt idx="48">
                  <c:v>99.640625</c:v>
                </c:pt>
                <c:pt idx="49">
                  <c:v>99.65625</c:v>
                </c:pt>
                <c:pt idx="50">
                  <c:v>99.65625</c:v>
                </c:pt>
                <c:pt idx="51">
                  <c:v>99.65625</c:v>
                </c:pt>
                <c:pt idx="52">
                  <c:v>99.65625</c:v>
                </c:pt>
                <c:pt idx="53">
                  <c:v>99.640625</c:v>
                </c:pt>
                <c:pt idx="54">
                  <c:v>99.640625</c:v>
                </c:pt>
                <c:pt idx="55">
                  <c:v>99.65625</c:v>
                </c:pt>
                <c:pt idx="56">
                  <c:v>99.65625</c:v>
                </c:pt>
                <c:pt idx="57">
                  <c:v>99.65625</c:v>
                </c:pt>
                <c:pt idx="58">
                  <c:v>99.671875</c:v>
                </c:pt>
                <c:pt idx="59">
                  <c:v>99.671875</c:v>
                </c:pt>
                <c:pt idx="60">
                  <c:v>99.671875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394313568"/>
        <c:axId val="394314128"/>
      </c:stockChart>
      <c:catAx>
        <c:axId val="394313568"/>
        <c:scaling>
          <c:orientation val="maxMin"/>
        </c:scaling>
        <c:delete val="0"/>
        <c:axPos val="b"/>
        <c:numFmt formatCode="h:mm:ss;@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94314128"/>
        <c:crosses val="autoZero"/>
        <c:auto val="1"/>
        <c:lblAlgn val="ctr"/>
        <c:lblOffset val="100"/>
        <c:tickLblSkip val="10"/>
        <c:noMultiLvlLbl val="0"/>
      </c:catAx>
      <c:valAx>
        <c:axId val="39431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/32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94313568"/>
        <c:crosses val="max"/>
        <c:crossBetween val="between"/>
        <c:majorUnit val="3.1250000000000007E-2"/>
        <c:minorUnit val="1.25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42342.445138888892</c:v>
                </c:pt>
                <c:pt idx="1">
                  <c:v>42342.445081018523</c:v>
                </c:pt>
                <c:pt idx="2">
                  <c:v>42342.445023148146</c:v>
                </c:pt>
                <c:pt idx="3">
                  <c:v>42342.444965277777</c:v>
                </c:pt>
                <c:pt idx="4">
                  <c:v>42342.444907407407</c:v>
                </c:pt>
                <c:pt idx="5">
                  <c:v>42342.444849537038</c:v>
                </c:pt>
                <c:pt idx="6">
                  <c:v>42342.444791666669</c:v>
                </c:pt>
                <c:pt idx="7">
                  <c:v>42342.444733796299</c:v>
                </c:pt>
                <c:pt idx="8">
                  <c:v>42342.44467592593</c:v>
                </c:pt>
                <c:pt idx="9">
                  <c:v>42342.444618055553</c:v>
                </c:pt>
                <c:pt idx="10">
                  <c:v>42342.444560185184</c:v>
                </c:pt>
                <c:pt idx="11">
                  <c:v>42342.444502314815</c:v>
                </c:pt>
                <c:pt idx="12">
                  <c:v>42342.444444444445</c:v>
                </c:pt>
                <c:pt idx="13">
                  <c:v>42342.444386574076</c:v>
                </c:pt>
                <c:pt idx="14">
                  <c:v>42342.444328703699</c:v>
                </c:pt>
                <c:pt idx="15">
                  <c:v>42342.44427083333</c:v>
                </c:pt>
                <c:pt idx="16">
                  <c:v>42342.444212962961</c:v>
                </c:pt>
                <c:pt idx="17">
                  <c:v>42342.444155092591</c:v>
                </c:pt>
                <c:pt idx="18">
                  <c:v>42342.444097222222</c:v>
                </c:pt>
                <c:pt idx="19">
                  <c:v>42342.444039351853</c:v>
                </c:pt>
                <c:pt idx="20">
                  <c:v>42342.443981481483</c:v>
                </c:pt>
                <c:pt idx="21">
                  <c:v>42342.443923611107</c:v>
                </c:pt>
                <c:pt idx="22">
                  <c:v>42342.443865740737</c:v>
                </c:pt>
                <c:pt idx="23">
                  <c:v>42342.443807870368</c:v>
                </c:pt>
                <c:pt idx="24">
                  <c:v>42342.443749999999</c:v>
                </c:pt>
                <c:pt idx="25">
                  <c:v>42342.443692129636</c:v>
                </c:pt>
                <c:pt idx="26">
                  <c:v>42342.44363425926</c:v>
                </c:pt>
                <c:pt idx="27">
                  <c:v>42342.443576388891</c:v>
                </c:pt>
                <c:pt idx="28">
                  <c:v>42342.443518518521</c:v>
                </c:pt>
                <c:pt idx="29">
                  <c:v>42342.443460648152</c:v>
                </c:pt>
                <c:pt idx="30">
                  <c:v>42342.443402777782</c:v>
                </c:pt>
                <c:pt idx="31">
                  <c:v>42342.443344907413</c:v>
                </c:pt>
                <c:pt idx="32">
                  <c:v>42342.443287037044</c:v>
                </c:pt>
                <c:pt idx="33">
                  <c:v>42342.443229166667</c:v>
                </c:pt>
                <c:pt idx="34">
                  <c:v>42342.443171296298</c:v>
                </c:pt>
                <c:pt idx="35">
                  <c:v>42342.443113425928</c:v>
                </c:pt>
                <c:pt idx="36">
                  <c:v>42342.443055555559</c:v>
                </c:pt>
                <c:pt idx="37">
                  <c:v>42342.44299768519</c:v>
                </c:pt>
                <c:pt idx="38">
                  <c:v>42342.442939814813</c:v>
                </c:pt>
                <c:pt idx="39">
                  <c:v>42342.442881944444</c:v>
                </c:pt>
                <c:pt idx="40">
                  <c:v>42342.442824074074</c:v>
                </c:pt>
                <c:pt idx="41">
                  <c:v>42342.442766203705</c:v>
                </c:pt>
                <c:pt idx="42">
                  <c:v>42342.442708333336</c:v>
                </c:pt>
                <c:pt idx="43">
                  <c:v>42342.442650462966</c:v>
                </c:pt>
                <c:pt idx="44">
                  <c:v>42342.442592592597</c:v>
                </c:pt>
                <c:pt idx="45">
                  <c:v>42342.44253472222</c:v>
                </c:pt>
                <c:pt idx="46">
                  <c:v>42342.442476851851</c:v>
                </c:pt>
                <c:pt idx="47">
                  <c:v>42342.442418981482</c:v>
                </c:pt>
                <c:pt idx="48">
                  <c:v>42342.442361111112</c:v>
                </c:pt>
                <c:pt idx="49">
                  <c:v>42342.442303240743</c:v>
                </c:pt>
                <c:pt idx="50">
                  <c:v>42342.442245370366</c:v>
                </c:pt>
                <c:pt idx="51">
                  <c:v>42342.442187499997</c:v>
                </c:pt>
                <c:pt idx="52">
                  <c:v>42342.442129629628</c:v>
                </c:pt>
                <c:pt idx="53">
                  <c:v>42342.442071759258</c:v>
                </c:pt>
                <c:pt idx="54">
                  <c:v>42342.442013888889</c:v>
                </c:pt>
                <c:pt idx="55">
                  <c:v>42342.44195601852</c:v>
                </c:pt>
                <c:pt idx="56">
                  <c:v>42342.44189814815</c:v>
                </c:pt>
                <c:pt idx="57">
                  <c:v>42342.441840277774</c:v>
                </c:pt>
                <c:pt idx="58">
                  <c:v>42342.441782407404</c:v>
                </c:pt>
                <c:pt idx="59">
                  <c:v>42342.441724537035</c:v>
                </c:pt>
                <c:pt idx="60">
                  <c:v>42342.441666666666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9000</c:v>
                </c:pt>
                <c:pt idx="23">
                  <c:v>9000</c:v>
                </c:pt>
                <c:pt idx="24">
                  <c:v>9000</c:v>
                </c:pt>
                <c:pt idx="25">
                  <c:v>9000</c:v>
                </c:pt>
                <c:pt idx="26">
                  <c:v>9000</c:v>
                </c:pt>
                <c:pt idx="27">
                  <c:v>12000</c:v>
                </c:pt>
                <c:pt idx="28">
                  <c:v>12000</c:v>
                </c:pt>
                <c:pt idx="29">
                  <c:v>12000</c:v>
                </c:pt>
                <c:pt idx="30">
                  <c:v>12000</c:v>
                </c:pt>
                <c:pt idx="31">
                  <c:v>12000</c:v>
                </c:pt>
                <c:pt idx="32">
                  <c:v>0</c:v>
                </c:pt>
                <c:pt idx="33">
                  <c:v>0</c:v>
                </c:pt>
                <c:pt idx="34">
                  <c:v>4000</c:v>
                </c:pt>
                <c:pt idx="35">
                  <c:v>4000</c:v>
                </c:pt>
                <c:pt idx="36">
                  <c:v>4000</c:v>
                </c:pt>
                <c:pt idx="37">
                  <c:v>4000</c:v>
                </c:pt>
                <c:pt idx="38">
                  <c:v>4000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9000</c:v>
                </c:pt>
                <c:pt idx="45">
                  <c:v>9000</c:v>
                </c:pt>
                <c:pt idx="46">
                  <c:v>9000</c:v>
                </c:pt>
                <c:pt idx="47">
                  <c:v>9000</c:v>
                </c:pt>
                <c:pt idx="48">
                  <c:v>9000</c:v>
                </c:pt>
                <c:pt idx="49">
                  <c:v>0</c:v>
                </c:pt>
                <c:pt idx="50">
                  <c:v>7000</c:v>
                </c:pt>
                <c:pt idx="51">
                  <c:v>8000</c:v>
                </c:pt>
                <c:pt idx="52">
                  <c:v>8000</c:v>
                </c:pt>
                <c:pt idx="53">
                  <c:v>8000</c:v>
                </c:pt>
                <c:pt idx="54">
                  <c:v>8000</c:v>
                </c:pt>
                <c:pt idx="55">
                  <c:v>1000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42342.445138888892</c:v>
                </c:pt>
                <c:pt idx="1">
                  <c:v>42342.445081018523</c:v>
                </c:pt>
                <c:pt idx="2">
                  <c:v>42342.445023148146</c:v>
                </c:pt>
                <c:pt idx="3">
                  <c:v>42342.444965277777</c:v>
                </c:pt>
                <c:pt idx="4">
                  <c:v>42342.444907407407</c:v>
                </c:pt>
                <c:pt idx="5">
                  <c:v>42342.444849537038</c:v>
                </c:pt>
                <c:pt idx="6">
                  <c:v>42342.444791666669</c:v>
                </c:pt>
                <c:pt idx="7">
                  <c:v>42342.444733796299</c:v>
                </c:pt>
                <c:pt idx="8">
                  <c:v>42342.44467592593</c:v>
                </c:pt>
                <c:pt idx="9">
                  <c:v>42342.444618055553</c:v>
                </c:pt>
                <c:pt idx="10">
                  <c:v>42342.444560185184</c:v>
                </c:pt>
                <c:pt idx="11">
                  <c:v>42342.444502314815</c:v>
                </c:pt>
                <c:pt idx="12">
                  <c:v>42342.444444444445</c:v>
                </c:pt>
                <c:pt idx="13">
                  <c:v>42342.444386574076</c:v>
                </c:pt>
                <c:pt idx="14">
                  <c:v>42342.444328703699</c:v>
                </c:pt>
                <c:pt idx="15">
                  <c:v>42342.44427083333</c:v>
                </c:pt>
                <c:pt idx="16">
                  <c:v>42342.444212962961</c:v>
                </c:pt>
                <c:pt idx="17">
                  <c:v>42342.444155092591</c:v>
                </c:pt>
                <c:pt idx="18">
                  <c:v>42342.444097222222</c:v>
                </c:pt>
                <c:pt idx="19">
                  <c:v>42342.444039351853</c:v>
                </c:pt>
                <c:pt idx="20">
                  <c:v>42342.443981481483</c:v>
                </c:pt>
                <c:pt idx="21">
                  <c:v>42342.443923611107</c:v>
                </c:pt>
                <c:pt idx="22">
                  <c:v>42342.443865740737</c:v>
                </c:pt>
                <c:pt idx="23">
                  <c:v>42342.443807870368</c:v>
                </c:pt>
                <c:pt idx="24">
                  <c:v>42342.443749999999</c:v>
                </c:pt>
                <c:pt idx="25">
                  <c:v>42342.443692129636</c:v>
                </c:pt>
                <c:pt idx="26">
                  <c:v>42342.44363425926</c:v>
                </c:pt>
                <c:pt idx="27">
                  <c:v>42342.443576388891</c:v>
                </c:pt>
                <c:pt idx="28">
                  <c:v>42342.443518518521</c:v>
                </c:pt>
                <c:pt idx="29">
                  <c:v>42342.443460648152</c:v>
                </c:pt>
                <c:pt idx="30">
                  <c:v>42342.443402777782</c:v>
                </c:pt>
                <c:pt idx="31">
                  <c:v>42342.443344907413</c:v>
                </c:pt>
                <c:pt idx="32">
                  <c:v>42342.443287037044</c:v>
                </c:pt>
                <c:pt idx="33">
                  <c:v>42342.443229166667</c:v>
                </c:pt>
                <c:pt idx="34">
                  <c:v>42342.443171296298</c:v>
                </c:pt>
                <c:pt idx="35">
                  <c:v>42342.443113425928</c:v>
                </c:pt>
                <c:pt idx="36">
                  <c:v>42342.443055555559</c:v>
                </c:pt>
                <c:pt idx="37">
                  <c:v>42342.44299768519</c:v>
                </c:pt>
                <c:pt idx="38">
                  <c:v>42342.442939814813</c:v>
                </c:pt>
                <c:pt idx="39">
                  <c:v>42342.442881944444</c:v>
                </c:pt>
                <c:pt idx="40">
                  <c:v>42342.442824074074</c:v>
                </c:pt>
                <c:pt idx="41">
                  <c:v>42342.442766203705</c:v>
                </c:pt>
                <c:pt idx="42">
                  <c:v>42342.442708333336</c:v>
                </c:pt>
                <c:pt idx="43">
                  <c:v>42342.442650462966</c:v>
                </c:pt>
                <c:pt idx="44">
                  <c:v>42342.442592592597</c:v>
                </c:pt>
                <c:pt idx="45">
                  <c:v>42342.44253472222</c:v>
                </c:pt>
                <c:pt idx="46">
                  <c:v>42342.442476851851</c:v>
                </c:pt>
                <c:pt idx="47">
                  <c:v>42342.442418981482</c:v>
                </c:pt>
                <c:pt idx="48">
                  <c:v>42342.442361111112</c:v>
                </c:pt>
                <c:pt idx="49">
                  <c:v>42342.442303240743</c:v>
                </c:pt>
                <c:pt idx="50">
                  <c:v>42342.442245370366</c:v>
                </c:pt>
                <c:pt idx="51">
                  <c:v>42342.442187499997</c:v>
                </c:pt>
                <c:pt idx="52">
                  <c:v>42342.442129629628</c:v>
                </c:pt>
                <c:pt idx="53">
                  <c:v>42342.442071759258</c:v>
                </c:pt>
                <c:pt idx="54">
                  <c:v>42342.442013888889</c:v>
                </c:pt>
                <c:pt idx="55">
                  <c:v>42342.44195601852</c:v>
                </c:pt>
                <c:pt idx="56">
                  <c:v>42342.44189814815</c:v>
                </c:pt>
                <c:pt idx="57">
                  <c:v>42342.441840277774</c:v>
                </c:pt>
                <c:pt idx="58">
                  <c:v>42342.441782407404</c:v>
                </c:pt>
                <c:pt idx="59">
                  <c:v>42342.441724537035</c:v>
                </c:pt>
                <c:pt idx="60">
                  <c:v>42342.441666666666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1000</c:v>
                </c:pt>
                <c:pt idx="4">
                  <c:v>2000</c:v>
                </c:pt>
                <c:pt idx="5">
                  <c:v>3000</c:v>
                </c:pt>
                <c:pt idx="6">
                  <c:v>3000</c:v>
                </c:pt>
                <c:pt idx="7">
                  <c:v>4000</c:v>
                </c:pt>
                <c:pt idx="8">
                  <c:v>3000</c:v>
                </c:pt>
                <c:pt idx="9">
                  <c:v>2000</c:v>
                </c:pt>
                <c:pt idx="10">
                  <c:v>3000</c:v>
                </c:pt>
                <c:pt idx="11">
                  <c:v>3000</c:v>
                </c:pt>
                <c:pt idx="12">
                  <c:v>2000</c:v>
                </c:pt>
                <c:pt idx="13">
                  <c:v>5000</c:v>
                </c:pt>
                <c:pt idx="14">
                  <c:v>5000</c:v>
                </c:pt>
                <c:pt idx="15">
                  <c:v>3000</c:v>
                </c:pt>
                <c:pt idx="16">
                  <c:v>7000</c:v>
                </c:pt>
                <c:pt idx="17">
                  <c:v>7000</c:v>
                </c:pt>
                <c:pt idx="18">
                  <c:v>4000</c:v>
                </c:pt>
                <c:pt idx="19">
                  <c:v>4000</c:v>
                </c:pt>
                <c:pt idx="20">
                  <c:v>4000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3000</c:v>
                </c:pt>
                <c:pt idx="28">
                  <c:v>3000</c:v>
                </c:pt>
                <c:pt idx="29">
                  <c:v>4000</c:v>
                </c:pt>
                <c:pt idx="30">
                  <c:v>10000</c:v>
                </c:pt>
                <c:pt idx="31">
                  <c:v>10000</c:v>
                </c:pt>
                <c:pt idx="32">
                  <c:v>7000</c:v>
                </c:pt>
                <c:pt idx="33">
                  <c:v>7000</c:v>
                </c:pt>
                <c:pt idx="34">
                  <c:v>11000</c:v>
                </c:pt>
                <c:pt idx="35">
                  <c:v>5000</c:v>
                </c:pt>
                <c:pt idx="36">
                  <c:v>5000</c:v>
                </c:pt>
                <c:pt idx="37">
                  <c:v>5000</c:v>
                </c:pt>
                <c:pt idx="38">
                  <c:v>5000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37000</c:v>
                </c:pt>
                <c:pt idx="45">
                  <c:v>40000</c:v>
                </c:pt>
                <c:pt idx="46">
                  <c:v>41000</c:v>
                </c:pt>
                <c:pt idx="47">
                  <c:v>42000</c:v>
                </c:pt>
                <c:pt idx="48">
                  <c:v>45000</c:v>
                </c:pt>
                <c:pt idx="49">
                  <c:v>8000</c:v>
                </c:pt>
                <c:pt idx="50">
                  <c:v>48000</c:v>
                </c:pt>
                <c:pt idx="51">
                  <c:v>47000</c:v>
                </c:pt>
                <c:pt idx="52">
                  <c:v>46000</c:v>
                </c:pt>
                <c:pt idx="53">
                  <c:v>43000</c:v>
                </c:pt>
                <c:pt idx="54">
                  <c:v>43000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1374512"/>
        <c:axId val="391375072"/>
      </c:lineChart>
      <c:catAx>
        <c:axId val="391374512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9137507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3913750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91374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42342.445185185192</c:v>
                </c:pt>
                <c:pt idx="1">
                  <c:v>42342.445173611115</c:v>
                </c:pt>
                <c:pt idx="2">
                  <c:v>42342.445162037038</c:v>
                </c:pt>
                <c:pt idx="3">
                  <c:v>42342.445150462969</c:v>
                </c:pt>
                <c:pt idx="4">
                  <c:v>42342.445138888892</c:v>
                </c:pt>
                <c:pt idx="5">
                  <c:v>42342.445127314815</c:v>
                </c:pt>
                <c:pt idx="6">
                  <c:v>42342.445115740738</c:v>
                </c:pt>
                <c:pt idx="7">
                  <c:v>42342.445104166669</c:v>
                </c:pt>
                <c:pt idx="8">
                  <c:v>42342.445092592592</c:v>
                </c:pt>
                <c:pt idx="9">
                  <c:v>42342.445081018523</c:v>
                </c:pt>
                <c:pt idx="10">
                  <c:v>42342.445069444446</c:v>
                </c:pt>
                <c:pt idx="11">
                  <c:v>42342.445057870369</c:v>
                </c:pt>
                <c:pt idx="12">
                  <c:v>42342.4450462963</c:v>
                </c:pt>
                <c:pt idx="13">
                  <c:v>42342.445034722223</c:v>
                </c:pt>
                <c:pt idx="14">
                  <c:v>42342.445023148146</c:v>
                </c:pt>
                <c:pt idx="15">
                  <c:v>42342.445011574076</c:v>
                </c:pt>
                <c:pt idx="16">
                  <c:v>42342.445</c:v>
                </c:pt>
                <c:pt idx="17">
                  <c:v>42342.44498842593</c:v>
                </c:pt>
                <c:pt idx="18">
                  <c:v>42342.444976851853</c:v>
                </c:pt>
                <c:pt idx="19">
                  <c:v>42342.444965277777</c:v>
                </c:pt>
                <c:pt idx="20">
                  <c:v>42342.444953703707</c:v>
                </c:pt>
                <c:pt idx="21">
                  <c:v>42342.44494212963</c:v>
                </c:pt>
                <c:pt idx="22">
                  <c:v>42342.444930555554</c:v>
                </c:pt>
                <c:pt idx="23">
                  <c:v>42342.444918981484</c:v>
                </c:pt>
                <c:pt idx="24">
                  <c:v>42342.444907407407</c:v>
                </c:pt>
                <c:pt idx="25">
                  <c:v>42342.444895833331</c:v>
                </c:pt>
                <c:pt idx="26">
                  <c:v>42342.444884259261</c:v>
                </c:pt>
                <c:pt idx="27">
                  <c:v>42342.444872685184</c:v>
                </c:pt>
                <c:pt idx="28">
                  <c:v>42342.444861111115</c:v>
                </c:pt>
                <c:pt idx="29">
                  <c:v>42342.444849537038</c:v>
                </c:pt>
                <c:pt idx="30">
                  <c:v>42342.444837962961</c:v>
                </c:pt>
                <c:pt idx="31">
                  <c:v>42342.444826388892</c:v>
                </c:pt>
                <c:pt idx="32">
                  <c:v>42342.444814814815</c:v>
                </c:pt>
                <c:pt idx="33">
                  <c:v>42342.444803240738</c:v>
                </c:pt>
                <c:pt idx="34">
                  <c:v>42342.444791666669</c:v>
                </c:pt>
                <c:pt idx="35">
                  <c:v>42342.444780092592</c:v>
                </c:pt>
                <c:pt idx="36">
                  <c:v>42342.444768518522</c:v>
                </c:pt>
                <c:pt idx="37">
                  <c:v>42342.444756944446</c:v>
                </c:pt>
                <c:pt idx="38">
                  <c:v>42342.444745370369</c:v>
                </c:pt>
                <c:pt idx="39">
                  <c:v>42342.444733796299</c:v>
                </c:pt>
                <c:pt idx="40">
                  <c:v>42342.444722222222</c:v>
                </c:pt>
                <c:pt idx="41">
                  <c:v>42342.444710648146</c:v>
                </c:pt>
                <c:pt idx="42">
                  <c:v>42342.444699074076</c:v>
                </c:pt>
                <c:pt idx="43">
                  <c:v>42342.444687499999</c:v>
                </c:pt>
                <c:pt idx="44">
                  <c:v>42342.44467592593</c:v>
                </c:pt>
                <c:pt idx="45">
                  <c:v>42342.444664351853</c:v>
                </c:pt>
                <c:pt idx="46">
                  <c:v>42342.444652777776</c:v>
                </c:pt>
                <c:pt idx="47">
                  <c:v>42342.444641203707</c:v>
                </c:pt>
                <c:pt idx="48">
                  <c:v>42342.44462962963</c:v>
                </c:pt>
                <c:pt idx="49">
                  <c:v>42342.444618055553</c:v>
                </c:pt>
                <c:pt idx="50">
                  <c:v>42342.444606481484</c:v>
                </c:pt>
                <c:pt idx="51">
                  <c:v>42342.444594907407</c:v>
                </c:pt>
                <c:pt idx="52">
                  <c:v>42342.444583333338</c:v>
                </c:pt>
                <c:pt idx="53">
                  <c:v>42342.444571759261</c:v>
                </c:pt>
                <c:pt idx="54">
                  <c:v>42342.444560185184</c:v>
                </c:pt>
                <c:pt idx="55">
                  <c:v>42342.444548611114</c:v>
                </c:pt>
                <c:pt idx="56">
                  <c:v>42342.444537037038</c:v>
                </c:pt>
                <c:pt idx="57">
                  <c:v>42342.444525462961</c:v>
                </c:pt>
                <c:pt idx="58">
                  <c:v>42342.444513888891</c:v>
                </c:pt>
                <c:pt idx="59">
                  <c:v>42342.444502314815</c:v>
                </c:pt>
                <c:pt idx="60">
                  <c:v>42342.444490740745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42342.445185185192</c:v>
                </c:pt>
                <c:pt idx="1">
                  <c:v>42342.445173611115</c:v>
                </c:pt>
                <c:pt idx="2">
                  <c:v>42342.445162037038</c:v>
                </c:pt>
                <c:pt idx="3">
                  <c:v>42342.445150462969</c:v>
                </c:pt>
                <c:pt idx="4">
                  <c:v>42342.445138888892</c:v>
                </c:pt>
                <c:pt idx="5">
                  <c:v>42342.445127314815</c:v>
                </c:pt>
                <c:pt idx="6">
                  <c:v>42342.445115740738</c:v>
                </c:pt>
                <c:pt idx="7">
                  <c:v>42342.445104166669</c:v>
                </c:pt>
                <c:pt idx="8">
                  <c:v>42342.445092592592</c:v>
                </c:pt>
                <c:pt idx="9">
                  <c:v>42342.445081018523</c:v>
                </c:pt>
                <c:pt idx="10">
                  <c:v>42342.445069444446</c:v>
                </c:pt>
                <c:pt idx="11">
                  <c:v>42342.445057870369</c:v>
                </c:pt>
                <c:pt idx="12">
                  <c:v>42342.4450462963</c:v>
                </c:pt>
                <c:pt idx="13">
                  <c:v>42342.445034722223</c:v>
                </c:pt>
                <c:pt idx="14">
                  <c:v>42342.445023148146</c:v>
                </c:pt>
                <c:pt idx="15">
                  <c:v>42342.445011574076</c:v>
                </c:pt>
                <c:pt idx="16">
                  <c:v>42342.445</c:v>
                </c:pt>
                <c:pt idx="17">
                  <c:v>42342.44498842593</c:v>
                </c:pt>
                <c:pt idx="18">
                  <c:v>42342.444976851853</c:v>
                </c:pt>
                <c:pt idx="19">
                  <c:v>42342.444965277777</c:v>
                </c:pt>
                <c:pt idx="20">
                  <c:v>42342.444953703707</c:v>
                </c:pt>
                <c:pt idx="21">
                  <c:v>42342.44494212963</c:v>
                </c:pt>
                <c:pt idx="22">
                  <c:v>42342.444930555554</c:v>
                </c:pt>
                <c:pt idx="23">
                  <c:v>42342.444918981484</c:v>
                </c:pt>
                <c:pt idx="24">
                  <c:v>42342.444907407407</c:v>
                </c:pt>
                <c:pt idx="25">
                  <c:v>42342.444895833331</c:v>
                </c:pt>
                <c:pt idx="26">
                  <c:v>42342.444884259261</c:v>
                </c:pt>
                <c:pt idx="27">
                  <c:v>42342.444872685184</c:v>
                </c:pt>
                <c:pt idx="28">
                  <c:v>42342.444861111115</c:v>
                </c:pt>
                <c:pt idx="29">
                  <c:v>42342.444849537038</c:v>
                </c:pt>
                <c:pt idx="30">
                  <c:v>42342.444837962961</c:v>
                </c:pt>
                <c:pt idx="31">
                  <c:v>42342.444826388892</c:v>
                </c:pt>
                <c:pt idx="32">
                  <c:v>42342.444814814815</c:v>
                </c:pt>
                <c:pt idx="33">
                  <c:v>42342.444803240738</c:v>
                </c:pt>
                <c:pt idx="34">
                  <c:v>42342.444791666669</c:v>
                </c:pt>
                <c:pt idx="35">
                  <c:v>42342.444780092592</c:v>
                </c:pt>
                <c:pt idx="36">
                  <c:v>42342.444768518522</c:v>
                </c:pt>
                <c:pt idx="37">
                  <c:v>42342.444756944446</c:v>
                </c:pt>
                <c:pt idx="38">
                  <c:v>42342.444745370369</c:v>
                </c:pt>
                <c:pt idx="39">
                  <c:v>42342.444733796299</c:v>
                </c:pt>
                <c:pt idx="40">
                  <c:v>42342.444722222222</c:v>
                </c:pt>
                <c:pt idx="41">
                  <c:v>42342.444710648146</c:v>
                </c:pt>
                <c:pt idx="42">
                  <c:v>42342.444699074076</c:v>
                </c:pt>
                <c:pt idx="43">
                  <c:v>42342.444687499999</c:v>
                </c:pt>
                <c:pt idx="44">
                  <c:v>42342.44467592593</c:v>
                </c:pt>
                <c:pt idx="45">
                  <c:v>42342.444664351853</c:v>
                </c:pt>
                <c:pt idx="46">
                  <c:v>42342.444652777776</c:v>
                </c:pt>
                <c:pt idx="47">
                  <c:v>42342.444641203707</c:v>
                </c:pt>
                <c:pt idx="48">
                  <c:v>42342.44462962963</c:v>
                </c:pt>
                <c:pt idx="49">
                  <c:v>42342.444618055553</c:v>
                </c:pt>
                <c:pt idx="50">
                  <c:v>42342.444606481484</c:v>
                </c:pt>
                <c:pt idx="51">
                  <c:v>42342.444594907407</c:v>
                </c:pt>
                <c:pt idx="52">
                  <c:v>42342.444583333338</c:v>
                </c:pt>
                <c:pt idx="53">
                  <c:v>42342.444571759261</c:v>
                </c:pt>
                <c:pt idx="54">
                  <c:v>42342.444560185184</c:v>
                </c:pt>
                <c:pt idx="55">
                  <c:v>42342.444548611114</c:v>
                </c:pt>
                <c:pt idx="56">
                  <c:v>42342.444537037038</c:v>
                </c:pt>
                <c:pt idx="57">
                  <c:v>42342.444525462961</c:v>
                </c:pt>
                <c:pt idx="58">
                  <c:v>42342.444513888891</c:v>
                </c:pt>
                <c:pt idx="59">
                  <c:v>42342.444502314815</c:v>
                </c:pt>
                <c:pt idx="60">
                  <c:v>42342.444490740745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1000</c:v>
                </c:pt>
                <c:pt idx="34">
                  <c:v>2000</c:v>
                </c:pt>
                <c:pt idx="35">
                  <c:v>2000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3000</c:v>
                </c:pt>
                <c:pt idx="41">
                  <c:v>4000</c:v>
                </c:pt>
                <c:pt idx="42">
                  <c:v>5000</c:v>
                </c:pt>
                <c:pt idx="43">
                  <c:v>5000</c:v>
                </c:pt>
                <c:pt idx="44">
                  <c:v>4000</c:v>
                </c:pt>
                <c:pt idx="45">
                  <c:v>3000</c:v>
                </c:pt>
                <c:pt idx="46">
                  <c:v>2000</c:v>
                </c:pt>
                <c:pt idx="47">
                  <c:v>1000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1000</c:v>
                </c:pt>
                <c:pt idx="53">
                  <c:v>1000</c:v>
                </c:pt>
                <c:pt idx="54">
                  <c:v>1000</c:v>
                </c:pt>
                <c:pt idx="55">
                  <c:v>1000</c:v>
                </c:pt>
                <c:pt idx="56">
                  <c:v>1000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575824"/>
        <c:axId val="126576384"/>
      </c:lineChart>
      <c:catAx>
        <c:axId val="12657582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657638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265763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26575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42342.445138888892</c:v>
                </c:pt>
                <c:pt idx="1">
                  <c:v>42342.444444444445</c:v>
                </c:pt>
                <c:pt idx="2">
                  <c:v>42342.443749999999</c:v>
                </c:pt>
                <c:pt idx="3">
                  <c:v>42342.443055555559</c:v>
                </c:pt>
                <c:pt idx="4">
                  <c:v>42342.442361111112</c:v>
                </c:pt>
                <c:pt idx="5">
                  <c:v>42342.441666666666</c:v>
                </c:pt>
                <c:pt idx="6">
                  <c:v>42342.440972222219</c:v>
                </c:pt>
                <c:pt idx="7">
                  <c:v>42342.44027777778</c:v>
                </c:pt>
                <c:pt idx="8">
                  <c:v>42342.439583333333</c:v>
                </c:pt>
                <c:pt idx="9">
                  <c:v>42342.438888888886</c:v>
                </c:pt>
                <c:pt idx="10">
                  <c:v>42342.438194444447</c:v>
                </c:pt>
                <c:pt idx="11">
                  <c:v>42342.4375</c:v>
                </c:pt>
                <c:pt idx="12">
                  <c:v>42342.436805555553</c:v>
                </c:pt>
                <c:pt idx="13">
                  <c:v>42342.436111111114</c:v>
                </c:pt>
                <c:pt idx="14">
                  <c:v>42342.435416666667</c:v>
                </c:pt>
                <c:pt idx="15">
                  <c:v>42342.43472222222</c:v>
                </c:pt>
                <c:pt idx="16">
                  <c:v>42342.434027777781</c:v>
                </c:pt>
                <c:pt idx="17">
                  <c:v>42342.433333333334</c:v>
                </c:pt>
                <c:pt idx="18">
                  <c:v>42342.432638888888</c:v>
                </c:pt>
                <c:pt idx="19">
                  <c:v>42342.431944444441</c:v>
                </c:pt>
                <c:pt idx="20">
                  <c:v>42342.431250000001</c:v>
                </c:pt>
                <c:pt idx="21">
                  <c:v>42342.430555555555</c:v>
                </c:pt>
                <c:pt idx="22">
                  <c:v>42342.429861111108</c:v>
                </c:pt>
                <c:pt idx="23">
                  <c:v>42342.429166666669</c:v>
                </c:pt>
                <c:pt idx="24">
                  <c:v>42342.428472222222</c:v>
                </c:pt>
                <c:pt idx="25">
                  <c:v>42342.427777777775</c:v>
                </c:pt>
                <c:pt idx="26">
                  <c:v>42342.427083333336</c:v>
                </c:pt>
                <c:pt idx="27">
                  <c:v>42342.426388888889</c:v>
                </c:pt>
                <c:pt idx="28">
                  <c:v>42342.425694444442</c:v>
                </c:pt>
                <c:pt idx="29">
                  <c:v>42342.425000000003</c:v>
                </c:pt>
                <c:pt idx="30">
                  <c:v>42342.424305555556</c:v>
                </c:pt>
                <c:pt idx="31">
                  <c:v>42342.423611111109</c:v>
                </c:pt>
                <c:pt idx="32">
                  <c:v>42342.42291666667</c:v>
                </c:pt>
                <c:pt idx="33">
                  <c:v>42342.422222222223</c:v>
                </c:pt>
                <c:pt idx="34">
                  <c:v>42342.421527777777</c:v>
                </c:pt>
                <c:pt idx="35">
                  <c:v>42342.42083333333</c:v>
                </c:pt>
                <c:pt idx="36">
                  <c:v>42342.420138888891</c:v>
                </c:pt>
                <c:pt idx="37">
                  <c:v>42342.419444444444</c:v>
                </c:pt>
                <c:pt idx="38">
                  <c:v>42342.418749999997</c:v>
                </c:pt>
                <c:pt idx="39">
                  <c:v>42342.418055555558</c:v>
                </c:pt>
                <c:pt idx="40">
                  <c:v>42342.417361111111</c:v>
                </c:pt>
                <c:pt idx="41">
                  <c:v>42342.416666666664</c:v>
                </c:pt>
                <c:pt idx="42">
                  <c:v>42342.415972222225</c:v>
                </c:pt>
                <c:pt idx="43">
                  <c:v>42342.415277777778</c:v>
                </c:pt>
                <c:pt idx="44">
                  <c:v>42342.414583333331</c:v>
                </c:pt>
                <c:pt idx="45">
                  <c:v>42342.413888888892</c:v>
                </c:pt>
                <c:pt idx="46">
                  <c:v>42342.413194444445</c:v>
                </c:pt>
                <c:pt idx="47">
                  <c:v>42342.412499999999</c:v>
                </c:pt>
                <c:pt idx="48">
                  <c:v>42342.411805555559</c:v>
                </c:pt>
                <c:pt idx="49">
                  <c:v>42342.411111111112</c:v>
                </c:pt>
                <c:pt idx="50">
                  <c:v>42342.410416666666</c:v>
                </c:pt>
                <c:pt idx="51">
                  <c:v>42342.409722222219</c:v>
                </c:pt>
                <c:pt idx="52">
                  <c:v>42342.40902777778</c:v>
                </c:pt>
                <c:pt idx="53">
                  <c:v>42342.408333333333</c:v>
                </c:pt>
                <c:pt idx="54">
                  <c:v>42342.407638888886</c:v>
                </c:pt>
                <c:pt idx="55">
                  <c:v>42342.406944444447</c:v>
                </c:pt>
                <c:pt idx="56">
                  <c:v>42342.40625</c:v>
                </c:pt>
                <c:pt idx="57">
                  <c:v>42342.405555555553</c:v>
                </c:pt>
                <c:pt idx="58">
                  <c:v>42342.404861111114</c:v>
                </c:pt>
                <c:pt idx="59">
                  <c:v>42342.404166666667</c:v>
                </c:pt>
                <c:pt idx="60">
                  <c:v>42342.40347222222</c:v>
                </c:pt>
              </c:numCache>
            </c:numRef>
          </c:cat>
          <c:val>
            <c:numRef>
              <c:f>Sheet1!$CG$6:$CG$66</c:f>
              <c:numCache>
                <c:formatCode>General</c:formatCode>
                <c:ptCount val="61"/>
                <c:pt idx="0">
                  <c:v>99.671875</c:v>
                </c:pt>
                <c:pt idx="1">
                  <c:v>99.671875</c:v>
                </c:pt>
                <c:pt idx="2">
                  <c:v>99.65625</c:v>
                </c:pt>
                <c:pt idx="3">
                  <c:v>99.65625</c:v>
                </c:pt>
                <c:pt idx="4">
                  <c:v>99.65625</c:v>
                </c:pt>
                <c:pt idx="5">
                  <c:v>99.65625</c:v>
                </c:pt>
                <c:pt idx="6">
                  <c:v>99.671875</c:v>
                </c:pt>
                <c:pt idx="7">
                  <c:v>99.703125</c:v>
                </c:pt>
                <c:pt idx="8">
                  <c:v>99.671875</c:v>
                </c:pt>
                <c:pt idx="9">
                  <c:v>99.671875</c:v>
                </c:pt>
                <c:pt idx="10">
                  <c:v>99.640625</c:v>
                </c:pt>
                <c:pt idx="11">
                  <c:v>99.65625</c:v>
                </c:pt>
                <c:pt idx="12">
                  <c:v>99.625</c:v>
                </c:pt>
                <c:pt idx="13">
                  <c:v>99.609375</c:v>
                </c:pt>
                <c:pt idx="14">
                  <c:v>99.578125</c:v>
                </c:pt>
                <c:pt idx="15">
                  <c:v>99.5625</c:v>
                </c:pt>
                <c:pt idx="16">
                  <c:v>99.578125</c:v>
                </c:pt>
                <c:pt idx="17">
                  <c:v>99.5625</c:v>
                </c:pt>
                <c:pt idx="18">
                  <c:v>99.59375</c:v>
                </c:pt>
                <c:pt idx="19">
                  <c:v>99.578125</c:v>
                </c:pt>
                <c:pt idx="20">
                  <c:v>99.5625</c:v>
                </c:pt>
                <c:pt idx="21">
                  <c:v>99.5625</c:v>
                </c:pt>
                <c:pt idx="22">
                  <c:v>99.5625</c:v>
                </c:pt>
                <c:pt idx="23">
                  <c:v>99.5625</c:v>
                </c:pt>
                <c:pt idx="24">
                  <c:v>99.546875</c:v>
                </c:pt>
                <c:pt idx="25">
                  <c:v>99.546875</c:v>
                </c:pt>
                <c:pt idx="26">
                  <c:v>99.578125</c:v>
                </c:pt>
                <c:pt idx="27">
                  <c:v>99.5625</c:v>
                </c:pt>
                <c:pt idx="28">
                  <c:v>99.546875</c:v>
                </c:pt>
                <c:pt idx="29">
                  <c:v>99.5625</c:v>
                </c:pt>
                <c:pt idx="30">
                  <c:v>99.5625</c:v>
                </c:pt>
                <c:pt idx="31">
                  <c:v>99.515625</c:v>
                </c:pt>
                <c:pt idx="32">
                  <c:v>99.515625</c:v>
                </c:pt>
                <c:pt idx="33">
                  <c:v>99.53125</c:v>
                </c:pt>
                <c:pt idx="34">
                  <c:v>99.5</c:v>
                </c:pt>
                <c:pt idx="35">
                  <c:v>99.515625</c:v>
                </c:pt>
                <c:pt idx="36">
                  <c:v>99.515625</c:v>
                </c:pt>
                <c:pt idx="37">
                  <c:v>99.5</c:v>
                </c:pt>
                <c:pt idx="38">
                  <c:v>99.515625</c:v>
                </c:pt>
                <c:pt idx="39">
                  <c:v>99.515625</c:v>
                </c:pt>
                <c:pt idx="40">
                  <c:v>99.5</c:v>
                </c:pt>
                <c:pt idx="41">
                  <c:v>99.5</c:v>
                </c:pt>
                <c:pt idx="42">
                  <c:v>99.5</c:v>
                </c:pt>
                <c:pt idx="43">
                  <c:v>99.46875</c:v>
                </c:pt>
                <c:pt idx="44">
                  <c:v>99.484375</c:v>
                </c:pt>
                <c:pt idx="45">
                  <c:v>99.5</c:v>
                </c:pt>
                <c:pt idx="46">
                  <c:v>99.484375</c:v>
                </c:pt>
                <c:pt idx="47">
                  <c:v>99.5</c:v>
                </c:pt>
                <c:pt idx="48">
                  <c:v>99.484375</c:v>
                </c:pt>
                <c:pt idx="49">
                  <c:v>99.46875</c:v>
                </c:pt>
                <c:pt idx="50">
                  <c:v>99.46875</c:v>
                </c:pt>
                <c:pt idx="51">
                  <c:v>99.453125</c:v>
                </c:pt>
                <c:pt idx="52">
                  <c:v>99.46875</c:v>
                </c:pt>
                <c:pt idx="53">
                  <c:v>99.484375</c:v>
                </c:pt>
                <c:pt idx="54">
                  <c:v>99.46875</c:v>
                </c:pt>
                <c:pt idx="55">
                  <c:v>99.5</c:v>
                </c:pt>
                <c:pt idx="56">
                  <c:v>99.546875</c:v>
                </c:pt>
                <c:pt idx="57">
                  <c:v>99.5625</c:v>
                </c:pt>
                <c:pt idx="58">
                  <c:v>99.640625</c:v>
                </c:pt>
                <c:pt idx="59">
                  <c:v>99.625</c:v>
                </c:pt>
                <c:pt idx="60">
                  <c:v>99.609375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42342.445138888892</c:v>
                </c:pt>
                <c:pt idx="1">
                  <c:v>42342.444444444445</c:v>
                </c:pt>
                <c:pt idx="2">
                  <c:v>42342.443749999999</c:v>
                </c:pt>
                <c:pt idx="3">
                  <c:v>42342.443055555559</c:v>
                </c:pt>
                <c:pt idx="4">
                  <c:v>42342.442361111112</c:v>
                </c:pt>
                <c:pt idx="5">
                  <c:v>42342.441666666666</c:v>
                </c:pt>
                <c:pt idx="6">
                  <c:v>42342.440972222219</c:v>
                </c:pt>
                <c:pt idx="7">
                  <c:v>42342.44027777778</c:v>
                </c:pt>
                <c:pt idx="8">
                  <c:v>42342.439583333333</c:v>
                </c:pt>
                <c:pt idx="9">
                  <c:v>42342.438888888886</c:v>
                </c:pt>
                <c:pt idx="10">
                  <c:v>42342.438194444447</c:v>
                </c:pt>
                <c:pt idx="11">
                  <c:v>42342.4375</c:v>
                </c:pt>
                <c:pt idx="12">
                  <c:v>42342.436805555553</c:v>
                </c:pt>
                <c:pt idx="13">
                  <c:v>42342.436111111114</c:v>
                </c:pt>
                <c:pt idx="14">
                  <c:v>42342.435416666667</c:v>
                </c:pt>
                <c:pt idx="15">
                  <c:v>42342.43472222222</c:v>
                </c:pt>
                <c:pt idx="16">
                  <c:v>42342.434027777781</c:v>
                </c:pt>
                <c:pt idx="17">
                  <c:v>42342.433333333334</c:v>
                </c:pt>
                <c:pt idx="18">
                  <c:v>42342.432638888888</c:v>
                </c:pt>
                <c:pt idx="19">
                  <c:v>42342.431944444441</c:v>
                </c:pt>
                <c:pt idx="20">
                  <c:v>42342.431250000001</c:v>
                </c:pt>
                <c:pt idx="21">
                  <c:v>42342.430555555555</c:v>
                </c:pt>
                <c:pt idx="22">
                  <c:v>42342.429861111108</c:v>
                </c:pt>
                <c:pt idx="23">
                  <c:v>42342.429166666669</c:v>
                </c:pt>
                <c:pt idx="24">
                  <c:v>42342.428472222222</c:v>
                </c:pt>
                <c:pt idx="25">
                  <c:v>42342.427777777775</c:v>
                </c:pt>
                <c:pt idx="26">
                  <c:v>42342.427083333336</c:v>
                </c:pt>
                <c:pt idx="27">
                  <c:v>42342.426388888889</c:v>
                </c:pt>
                <c:pt idx="28">
                  <c:v>42342.425694444442</c:v>
                </c:pt>
                <c:pt idx="29">
                  <c:v>42342.425000000003</c:v>
                </c:pt>
                <c:pt idx="30">
                  <c:v>42342.424305555556</c:v>
                </c:pt>
                <c:pt idx="31">
                  <c:v>42342.423611111109</c:v>
                </c:pt>
                <c:pt idx="32">
                  <c:v>42342.42291666667</c:v>
                </c:pt>
                <c:pt idx="33">
                  <c:v>42342.422222222223</c:v>
                </c:pt>
                <c:pt idx="34">
                  <c:v>42342.421527777777</c:v>
                </c:pt>
                <c:pt idx="35">
                  <c:v>42342.42083333333</c:v>
                </c:pt>
                <c:pt idx="36">
                  <c:v>42342.420138888891</c:v>
                </c:pt>
                <c:pt idx="37">
                  <c:v>42342.419444444444</c:v>
                </c:pt>
                <c:pt idx="38">
                  <c:v>42342.418749999997</c:v>
                </c:pt>
                <c:pt idx="39">
                  <c:v>42342.418055555558</c:v>
                </c:pt>
                <c:pt idx="40">
                  <c:v>42342.417361111111</c:v>
                </c:pt>
                <c:pt idx="41">
                  <c:v>42342.416666666664</c:v>
                </c:pt>
                <c:pt idx="42">
                  <c:v>42342.415972222225</c:v>
                </c:pt>
                <c:pt idx="43">
                  <c:v>42342.415277777778</c:v>
                </c:pt>
                <c:pt idx="44">
                  <c:v>42342.414583333331</c:v>
                </c:pt>
                <c:pt idx="45">
                  <c:v>42342.413888888892</c:v>
                </c:pt>
                <c:pt idx="46">
                  <c:v>42342.413194444445</c:v>
                </c:pt>
                <c:pt idx="47">
                  <c:v>42342.412499999999</c:v>
                </c:pt>
                <c:pt idx="48">
                  <c:v>42342.411805555559</c:v>
                </c:pt>
                <c:pt idx="49">
                  <c:v>42342.411111111112</c:v>
                </c:pt>
                <c:pt idx="50">
                  <c:v>42342.410416666666</c:v>
                </c:pt>
                <c:pt idx="51">
                  <c:v>42342.409722222219</c:v>
                </c:pt>
                <c:pt idx="52">
                  <c:v>42342.40902777778</c:v>
                </c:pt>
                <c:pt idx="53">
                  <c:v>42342.408333333333</c:v>
                </c:pt>
                <c:pt idx="54">
                  <c:v>42342.407638888886</c:v>
                </c:pt>
                <c:pt idx="55">
                  <c:v>42342.406944444447</c:v>
                </c:pt>
                <c:pt idx="56">
                  <c:v>42342.40625</c:v>
                </c:pt>
                <c:pt idx="57">
                  <c:v>42342.405555555553</c:v>
                </c:pt>
                <c:pt idx="58">
                  <c:v>42342.404861111114</c:v>
                </c:pt>
                <c:pt idx="59">
                  <c:v>42342.404166666667</c:v>
                </c:pt>
                <c:pt idx="60">
                  <c:v>42342.40347222222</c:v>
                </c:pt>
              </c:numCache>
            </c:numRef>
          </c:cat>
          <c:val>
            <c:numRef>
              <c:f>Sheet1!$CH$6:$CH$66</c:f>
              <c:numCache>
                <c:formatCode>General</c:formatCode>
                <c:ptCount val="61"/>
                <c:pt idx="0">
                  <c:v>99.671875</c:v>
                </c:pt>
                <c:pt idx="1">
                  <c:v>99.6875</c:v>
                </c:pt>
                <c:pt idx="2">
                  <c:v>99.671875</c:v>
                </c:pt>
                <c:pt idx="3">
                  <c:v>99.6875</c:v>
                </c:pt>
                <c:pt idx="4">
                  <c:v>99.671875</c:v>
                </c:pt>
                <c:pt idx="5">
                  <c:v>99.671875</c:v>
                </c:pt>
                <c:pt idx="6">
                  <c:v>99.6875</c:v>
                </c:pt>
                <c:pt idx="7">
                  <c:v>99.703125</c:v>
                </c:pt>
                <c:pt idx="8">
                  <c:v>99.703125</c:v>
                </c:pt>
                <c:pt idx="9">
                  <c:v>99.703125</c:v>
                </c:pt>
                <c:pt idx="10">
                  <c:v>99.671875</c:v>
                </c:pt>
                <c:pt idx="11">
                  <c:v>99.65625</c:v>
                </c:pt>
                <c:pt idx="12">
                  <c:v>99.671875</c:v>
                </c:pt>
                <c:pt idx="13">
                  <c:v>99.640625</c:v>
                </c:pt>
                <c:pt idx="14">
                  <c:v>99.625</c:v>
                </c:pt>
                <c:pt idx="15">
                  <c:v>99.59375</c:v>
                </c:pt>
                <c:pt idx="16">
                  <c:v>99.578125</c:v>
                </c:pt>
                <c:pt idx="17">
                  <c:v>99.59375</c:v>
                </c:pt>
                <c:pt idx="18">
                  <c:v>99.59375</c:v>
                </c:pt>
                <c:pt idx="19">
                  <c:v>99.59375</c:v>
                </c:pt>
                <c:pt idx="20">
                  <c:v>99.59375</c:v>
                </c:pt>
                <c:pt idx="21">
                  <c:v>99.59375</c:v>
                </c:pt>
                <c:pt idx="22">
                  <c:v>99.578125</c:v>
                </c:pt>
                <c:pt idx="23">
                  <c:v>99.578125</c:v>
                </c:pt>
                <c:pt idx="24">
                  <c:v>99.59375</c:v>
                </c:pt>
                <c:pt idx="25">
                  <c:v>99.5625</c:v>
                </c:pt>
                <c:pt idx="26">
                  <c:v>99.59375</c:v>
                </c:pt>
                <c:pt idx="27">
                  <c:v>99.59375</c:v>
                </c:pt>
                <c:pt idx="28">
                  <c:v>99.5625</c:v>
                </c:pt>
                <c:pt idx="29">
                  <c:v>99.5625</c:v>
                </c:pt>
                <c:pt idx="30">
                  <c:v>99.5625</c:v>
                </c:pt>
                <c:pt idx="31">
                  <c:v>99.5625</c:v>
                </c:pt>
                <c:pt idx="32">
                  <c:v>99.546875</c:v>
                </c:pt>
                <c:pt idx="33">
                  <c:v>99.53125</c:v>
                </c:pt>
                <c:pt idx="34">
                  <c:v>99.546875</c:v>
                </c:pt>
                <c:pt idx="35">
                  <c:v>99.53125</c:v>
                </c:pt>
                <c:pt idx="36">
                  <c:v>99.53125</c:v>
                </c:pt>
                <c:pt idx="37">
                  <c:v>99.546875</c:v>
                </c:pt>
                <c:pt idx="38">
                  <c:v>99.515625</c:v>
                </c:pt>
                <c:pt idx="39">
                  <c:v>99.515625</c:v>
                </c:pt>
                <c:pt idx="40">
                  <c:v>99.515625</c:v>
                </c:pt>
                <c:pt idx="41">
                  <c:v>99.5</c:v>
                </c:pt>
                <c:pt idx="42">
                  <c:v>99.515625</c:v>
                </c:pt>
                <c:pt idx="43">
                  <c:v>99.515625</c:v>
                </c:pt>
                <c:pt idx="44">
                  <c:v>99.484375</c:v>
                </c:pt>
                <c:pt idx="45">
                  <c:v>99.515625</c:v>
                </c:pt>
                <c:pt idx="46">
                  <c:v>99.515625</c:v>
                </c:pt>
                <c:pt idx="47">
                  <c:v>99.5</c:v>
                </c:pt>
                <c:pt idx="48">
                  <c:v>99.515625</c:v>
                </c:pt>
                <c:pt idx="49">
                  <c:v>99.484375</c:v>
                </c:pt>
                <c:pt idx="50">
                  <c:v>99.484375</c:v>
                </c:pt>
                <c:pt idx="51">
                  <c:v>99.46875</c:v>
                </c:pt>
                <c:pt idx="52">
                  <c:v>99.46875</c:v>
                </c:pt>
                <c:pt idx="53">
                  <c:v>99.5</c:v>
                </c:pt>
                <c:pt idx="54">
                  <c:v>99.5</c:v>
                </c:pt>
                <c:pt idx="55">
                  <c:v>99.5</c:v>
                </c:pt>
                <c:pt idx="56">
                  <c:v>99.546875</c:v>
                </c:pt>
                <c:pt idx="57">
                  <c:v>99.5625</c:v>
                </c:pt>
                <c:pt idx="58">
                  <c:v>99.640625</c:v>
                </c:pt>
                <c:pt idx="59">
                  <c:v>99.640625</c:v>
                </c:pt>
                <c:pt idx="60">
                  <c:v>99.640625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42342.445138888892</c:v>
                </c:pt>
                <c:pt idx="1">
                  <c:v>42342.444444444445</c:v>
                </c:pt>
                <c:pt idx="2">
                  <c:v>42342.443749999999</c:v>
                </c:pt>
                <c:pt idx="3">
                  <c:v>42342.443055555559</c:v>
                </c:pt>
                <c:pt idx="4">
                  <c:v>42342.442361111112</c:v>
                </c:pt>
                <c:pt idx="5">
                  <c:v>42342.441666666666</c:v>
                </c:pt>
                <c:pt idx="6">
                  <c:v>42342.440972222219</c:v>
                </c:pt>
                <c:pt idx="7">
                  <c:v>42342.44027777778</c:v>
                </c:pt>
                <c:pt idx="8">
                  <c:v>42342.439583333333</c:v>
                </c:pt>
                <c:pt idx="9">
                  <c:v>42342.438888888886</c:v>
                </c:pt>
                <c:pt idx="10">
                  <c:v>42342.438194444447</c:v>
                </c:pt>
                <c:pt idx="11">
                  <c:v>42342.4375</c:v>
                </c:pt>
                <c:pt idx="12">
                  <c:v>42342.436805555553</c:v>
                </c:pt>
                <c:pt idx="13">
                  <c:v>42342.436111111114</c:v>
                </c:pt>
                <c:pt idx="14">
                  <c:v>42342.435416666667</c:v>
                </c:pt>
                <c:pt idx="15">
                  <c:v>42342.43472222222</c:v>
                </c:pt>
                <c:pt idx="16">
                  <c:v>42342.434027777781</c:v>
                </c:pt>
                <c:pt idx="17">
                  <c:v>42342.433333333334</c:v>
                </c:pt>
                <c:pt idx="18">
                  <c:v>42342.432638888888</c:v>
                </c:pt>
                <c:pt idx="19">
                  <c:v>42342.431944444441</c:v>
                </c:pt>
                <c:pt idx="20">
                  <c:v>42342.431250000001</c:v>
                </c:pt>
                <c:pt idx="21">
                  <c:v>42342.430555555555</c:v>
                </c:pt>
                <c:pt idx="22">
                  <c:v>42342.429861111108</c:v>
                </c:pt>
                <c:pt idx="23">
                  <c:v>42342.429166666669</c:v>
                </c:pt>
                <c:pt idx="24">
                  <c:v>42342.428472222222</c:v>
                </c:pt>
                <c:pt idx="25">
                  <c:v>42342.427777777775</c:v>
                </c:pt>
                <c:pt idx="26">
                  <c:v>42342.427083333336</c:v>
                </c:pt>
                <c:pt idx="27">
                  <c:v>42342.426388888889</c:v>
                </c:pt>
                <c:pt idx="28">
                  <c:v>42342.425694444442</c:v>
                </c:pt>
                <c:pt idx="29">
                  <c:v>42342.425000000003</c:v>
                </c:pt>
                <c:pt idx="30">
                  <c:v>42342.424305555556</c:v>
                </c:pt>
                <c:pt idx="31">
                  <c:v>42342.423611111109</c:v>
                </c:pt>
                <c:pt idx="32">
                  <c:v>42342.42291666667</c:v>
                </c:pt>
                <c:pt idx="33">
                  <c:v>42342.422222222223</c:v>
                </c:pt>
                <c:pt idx="34">
                  <c:v>42342.421527777777</c:v>
                </c:pt>
                <c:pt idx="35">
                  <c:v>42342.42083333333</c:v>
                </c:pt>
                <c:pt idx="36">
                  <c:v>42342.420138888891</c:v>
                </c:pt>
                <c:pt idx="37">
                  <c:v>42342.419444444444</c:v>
                </c:pt>
                <c:pt idx="38">
                  <c:v>42342.418749999997</c:v>
                </c:pt>
                <c:pt idx="39">
                  <c:v>42342.418055555558</c:v>
                </c:pt>
                <c:pt idx="40">
                  <c:v>42342.417361111111</c:v>
                </c:pt>
                <c:pt idx="41">
                  <c:v>42342.416666666664</c:v>
                </c:pt>
                <c:pt idx="42">
                  <c:v>42342.415972222225</c:v>
                </c:pt>
                <c:pt idx="43">
                  <c:v>42342.415277777778</c:v>
                </c:pt>
                <c:pt idx="44">
                  <c:v>42342.414583333331</c:v>
                </c:pt>
                <c:pt idx="45">
                  <c:v>42342.413888888892</c:v>
                </c:pt>
                <c:pt idx="46">
                  <c:v>42342.413194444445</c:v>
                </c:pt>
                <c:pt idx="47">
                  <c:v>42342.412499999999</c:v>
                </c:pt>
                <c:pt idx="48">
                  <c:v>42342.411805555559</c:v>
                </c:pt>
                <c:pt idx="49">
                  <c:v>42342.411111111112</c:v>
                </c:pt>
                <c:pt idx="50">
                  <c:v>42342.410416666666</c:v>
                </c:pt>
                <c:pt idx="51">
                  <c:v>42342.409722222219</c:v>
                </c:pt>
                <c:pt idx="52">
                  <c:v>42342.40902777778</c:v>
                </c:pt>
                <c:pt idx="53">
                  <c:v>42342.408333333333</c:v>
                </c:pt>
                <c:pt idx="54">
                  <c:v>42342.407638888886</c:v>
                </c:pt>
                <c:pt idx="55">
                  <c:v>42342.406944444447</c:v>
                </c:pt>
                <c:pt idx="56">
                  <c:v>42342.40625</c:v>
                </c:pt>
                <c:pt idx="57">
                  <c:v>42342.405555555553</c:v>
                </c:pt>
                <c:pt idx="58">
                  <c:v>42342.404861111114</c:v>
                </c:pt>
                <c:pt idx="59">
                  <c:v>42342.404166666667</c:v>
                </c:pt>
                <c:pt idx="60">
                  <c:v>42342.40347222222</c:v>
                </c:pt>
              </c:numCache>
            </c:numRef>
          </c:cat>
          <c:val>
            <c:numRef>
              <c:f>Sheet1!$CI$6:$CI$66</c:f>
              <c:numCache>
                <c:formatCode>General</c:formatCode>
                <c:ptCount val="61"/>
                <c:pt idx="0">
                  <c:v>99.65625</c:v>
                </c:pt>
                <c:pt idx="1">
                  <c:v>99.65625</c:v>
                </c:pt>
                <c:pt idx="2">
                  <c:v>99.640625</c:v>
                </c:pt>
                <c:pt idx="3">
                  <c:v>99.640625</c:v>
                </c:pt>
                <c:pt idx="4">
                  <c:v>99.640625</c:v>
                </c:pt>
                <c:pt idx="5">
                  <c:v>99.640625</c:v>
                </c:pt>
                <c:pt idx="6">
                  <c:v>99.65625</c:v>
                </c:pt>
                <c:pt idx="7">
                  <c:v>99.65625</c:v>
                </c:pt>
                <c:pt idx="8">
                  <c:v>99.65625</c:v>
                </c:pt>
                <c:pt idx="9">
                  <c:v>99.65625</c:v>
                </c:pt>
                <c:pt idx="10">
                  <c:v>99.625</c:v>
                </c:pt>
                <c:pt idx="11">
                  <c:v>99.625</c:v>
                </c:pt>
                <c:pt idx="12">
                  <c:v>99.625</c:v>
                </c:pt>
                <c:pt idx="13">
                  <c:v>99.609375</c:v>
                </c:pt>
                <c:pt idx="14">
                  <c:v>99.578125</c:v>
                </c:pt>
                <c:pt idx="15">
                  <c:v>99.5625</c:v>
                </c:pt>
                <c:pt idx="16">
                  <c:v>99.5625</c:v>
                </c:pt>
                <c:pt idx="17">
                  <c:v>99.5625</c:v>
                </c:pt>
                <c:pt idx="18">
                  <c:v>99.546875</c:v>
                </c:pt>
                <c:pt idx="19">
                  <c:v>99.5625</c:v>
                </c:pt>
                <c:pt idx="20">
                  <c:v>99.5625</c:v>
                </c:pt>
                <c:pt idx="21">
                  <c:v>99.53125</c:v>
                </c:pt>
                <c:pt idx="22">
                  <c:v>99.546875</c:v>
                </c:pt>
                <c:pt idx="23">
                  <c:v>99.546875</c:v>
                </c:pt>
                <c:pt idx="24">
                  <c:v>99.546875</c:v>
                </c:pt>
                <c:pt idx="25">
                  <c:v>99.53125</c:v>
                </c:pt>
                <c:pt idx="26">
                  <c:v>99.546875</c:v>
                </c:pt>
                <c:pt idx="27">
                  <c:v>99.546875</c:v>
                </c:pt>
                <c:pt idx="28">
                  <c:v>99.546875</c:v>
                </c:pt>
                <c:pt idx="29">
                  <c:v>99.53125</c:v>
                </c:pt>
                <c:pt idx="30">
                  <c:v>99.53125</c:v>
                </c:pt>
                <c:pt idx="31">
                  <c:v>99.515625</c:v>
                </c:pt>
                <c:pt idx="32">
                  <c:v>99.515625</c:v>
                </c:pt>
                <c:pt idx="33">
                  <c:v>99.484375</c:v>
                </c:pt>
                <c:pt idx="34">
                  <c:v>99.5</c:v>
                </c:pt>
                <c:pt idx="35">
                  <c:v>99.5</c:v>
                </c:pt>
                <c:pt idx="36">
                  <c:v>99.5</c:v>
                </c:pt>
                <c:pt idx="37">
                  <c:v>99.484375</c:v>
                </c:pt>
                <c:pt idx="38">
                  <c:v>99.484375</c:v>
                </c:pt>
                <c:pt idx="39">
                  <c:v>99.5</c:v>
                </c:pt>
                <c:pt idx="40">
                  <c:v>99.484375</c:v>
                </c:pt>
                <c:pt idx="41">
                  <c:v>99.46875</c:v>
                </c:pt>
                <c:pt idx="42">
                  <c:v>99.484375</c:v>
                </c:pt>
                <c:pt idx="43">
                  <c:v>99.453125</c:v>
                </c:pt>
                <c:pt idx="44">
                  <c:v>99.453125</c:v>
                </c:pt>
                <c:pt idx="45">
                  <c:v>99.46875</c:v>
                </c:pt>
                <c:pt idx="46">
                  <c:v>99.484375</c:v>
                </c:pt>
                <c:pt idx="47">
                  <c:v>99.484375</c:v>
                </c:pt>
                <c:pt idx="48">
                  <c:v>99.46875</c:v>
                </c:pt>
                <c:pt idx="49">
                  <c:v>99.453125</c:v>
                </c:pt>
                <c:pt idx="50">
                  <c:v>99.453125</c:v>
                </c:pt>
                <c:pt idx="51">
                  <c:v>99.4375</c:v>
                </c:pt>
                <c:pt idx="52">
                  <c:v>99.4375</c:v>
                </c:pt>
                <c:pt idx="53">
                  <c:v>99.46875</c:v>
                </c:pt>
                <c:pt idx="54">
                  <c:v>99.46875</c:v>
                </c:pt>
                <c:pt idx="55">
                  <c:v>99.46875</c:v>
                </c:pt>
                <c:pt idx="56">
                  <c:v>99.484375</c:v>
                </c:pt>
                <c:pt idx="57">
                  <c:v>99.53125</c:v>
                </c:pt>
                <c:pt idx="58">
                  <c:v>99.546875</c:v>
                </c:pt>
                <c:pt idx="59">
                  <c:v>99.609375</c:v>
                </c:pt>
                <c:pt idx="60">
                  <c:v>99.59375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42342.445138888892</c:v>
                </c:pt>
                <c:pt idx="1">
                  <c:v>42342.444444444445</c:v>
                </c:pt>
                <c:pt idx="2">
                  <c:v>42342.443749999999</c:v>
                </c:pt>
                <c:pt idx="3">
                  <c:v>42342.443055555559</c:v>
                </c:pt>
                <c:pt idx="4">
                  <c:v>42342.442361111112</c:v>
                </c:pt>
                <c:pt idx="5">
                  <c:v>42342.441666666666</c:v>
                </c:pt>
                <c:pt idx="6">
                  <c:v>42342.440972222219</c:v>
                </c:pt>
                <c:pt idx="7">
                  <c:v>42342.44027777778</c:v>
                </c:pt>
                <c:pt idx="8">
                  <c:v>42342.439583333333</c:v>
                </c:pt>
                <c:pt idx="9">
                  <c:v>42342.438888888886</c:v>
                </c:pt>
                <c:pt idx="10">
                  <c:v>42342.438194444447</c:v>
                </c:pt>
                <c:pt idx="11">
                  <c:v>42342.4375</c:v>
                </c:pt>
                <c:pt idx="12">
                  <c:v>42342.436805555553</c:v>
                </c:pt>
                <c:pt idx="13">
                  <c:v>42342.436111111114</c:v>
                </c:pt>
                <c:pt idx="14">
                  <c:v>42342.435416666667</c:v>
                </c:pt>
                <c:pt idx="15">
                  <c:v>42342.43472222222</c:v>
                </c:pt>
                <c:pt idx="16">
                  <c:v>42342.434027777781</c:v>
                </c:pt>
                <c:pt idx="17">
                  <c:v>42342.433333333334</c:v>
                </c:pt>
                <c:pt idx="18">
                  <c:v>42342.432638888888</c:v>
                </c:pt>
                <c:pt idx="19">
                  <c:v>42342.431944444441</c:v>
                </c:pt>
                <c:pt idx="20">
                  <c:v>42342.431250000001</c:v>
                </c:pt>
                <c:pt idx="21">
                  <c:v>42342.430555555555</c:v>
                </c:pt>
                <c:pt idx="22">
                  <c:v>42342.429861111108</c:v>
                </c:pt>
                <c:pt idx="23">
                  <c:v>42342.429166666669</c:v>
                </c:pt>
                <c:pt idx="24">
                  <c:v>42342.428472222222</c:v>
                </c:pt>
                <c:pt idx="25">
                  <c:v>42342.427777777775</c:v>
                </c:pt>
                <c:pt idx="26">
                  <c:v>42342.427083333336</c:v>
                </c:pt>
                <c:pt idx="27">
                  <c:v>42342.426388888889</c:v>
                </c:pt>
                <c:pt idx="28">
                  <c:v>42342.425694444442</c:v>
                </c:pt>
                <c:pt idx="29">
                  <c:v>42342.425000000003</c:v>
                </c:pt>
                <c:pt idx="30">
                  <c:v>42342.424305555556</c:v>
                </c:pt>
                <c:pt idx="31">
                  <c:v>42342.423611111109</c:v>
                </c:pt>
                <c:pt idx="32">
                  <c:v>42342.42291666667</c:v>
                </c:pt>
                <c:pt idx="33">
                  <c:v>42342.422222222223</c:v>
                </c:pt>
                <c:pt idx="34">
                  <c:v>42342.421527777777</c:v>
                </c:pt>
                <c:pt idx="35">
                  <c:v>42342.42083333333</c:v>
                </c:pt>
                <c:pt idx="36">
                  <c:v>42342.420138888891</c:v>
                </c:pt>
                <c:pt idx="37">
                  <c:v>42342.419444444444</c:v>
                </c:pt>
                <c:pt idx="38">
                  <c:v>42342.418749999997</c:v>
                </c:pt>
                <c:pt idx="39">
                  <c:v>42342.418055555558</c:v>
                </c:pt>
                <c:pt idx="40">
                  <c:v>42342.417361111111</c:v>
                </c:pt>
                <c:pt idx="41">
                  <c:v>42342.416666666664</c:v>
                </c:pt>
                <c:pt idx="42">
                  <c:v>42342.415972222225</c:v>
                </c:pt>
                <c:pt idx="43">
                  <c:v>42342.415277777778</c:v>
                </c:pt>
                <c:pt idx="44">
                  <c:v>42342.414583333331</c:v>
                </c:pt>
                <c:pt idx="45">
                  <c:v>42342.413888888892</c:v>
                </c:pt>
                <c:pt idx="46">
                  <c:v>42342.413194444445</c:v>
                </c:pt>
                <c:pt idx="47">
                  <c:v>42342.412499999999</c:v>
                </c:pt>
                <c:pt idx="48">
                  <c:v>42342.411805555559</c:v>
                </c:pt>
                <c:pt idx="49">
                  <c:v>42342.411111111112</c:v>
                </c:pt>
                <c:pt idx="50">
                  <c:v>42342.410416666666</c:v>
                </c:pt>
                <c:pt idx="51">
                  <c:v>42342.409722222219</c:v>
                </c:pt>
                <c:pt idx="52">
                  <c:v>42342.40902777778</c:v>
                </c:pt>
                <c:pt idx="53">
                  <c:v>42342.408333333333</c:v>
                </c:pt>
                <c:pt idx="54">
                  <c:v>42342.407638888886</c:v>
                </c:pt>
                <c:pt idx="55">
                  <c:v>42342.406944444447</c:v>
                </c:pt>
                <c:pt idx="56">
                  <c:v>42342.40625</c:v>
                </c:pt>
                <c:pt idx="57">
                  <c:v>42342.405555555553</c:v>
                </c:pt>
                <c:pt idx="58">
                  <c:v>42342.404861111114</c:v>
                </c:pt>
                <c:pt idx="59">
                  <c:v>42342.404166666667</c:v>
                </c:pt>
                <c:pt idx="60">
                  <c:v>42342.40347222222</c:v>
                </c:pt>
              </c:numCache>
            </c:numRef>
          </c:cat>
          <c:val>
            <c:numRef>
              <c:f>Sheet1!$CJ$6:$CJ$66</c:f>
              <c:numCache>
                <c:formatCode>General</c:formatCode>
                <c:ptCount val="61"/>
                <c:pt idx="0">
                  <c:v>99.671875</c:v>
                </c:pt>
                <c:pt idx="1">
                  <c:v>99.671875</c:v>
                </c:pt>
                <c:pt idx="2">
                  <c:v>99.65625</c:v>
                </c:pt>
                <c:pt idx="3">
                  <c:v>99.65625</c:v>
                </c:pt>
                <c:pt idx="4">
                  <c:v>99.65625</c:v>
                </c:pt>
                <c:pt idx="5">
                  <c:v>99.65625</c:v>
                </c:pt>
                <c:pt idx="6">
                  <c:v>99.671875</c:v>
                </c:pt>
                <c:pt idx="7">
                  <c:v>99.671875</c:v>
                </c:pt>
                <c:pt idx="8">
                  <c:v>99.703125</c:v>
                </c:pt>
                <c:pt idx="9">
                  <c:v>99.671875</c:v>
                </c:pt>
                <c:pt idx="10">
                  <c:v>99.65625</c:v>
                </c:pt>
                <c:pt idx="11">
                  <c:v>99.640625</c:v>
                </c:pt>
                <c:pt idx="12">
                  <c:v>99.640625</c:v>
                </c:pt>
                <c:pt idx="13">
                  <c:v>99.625</c:v>
                </c:pt>
                <c:pt idx="14">
                  <c:v>99.625</c:v>
                </c:pt>
                <c:pt idx="15">
                  <c:v>99.578125</c:v>
                </c:pt>
                <c:pt idx="16">
                  <c:v>99.578125</c:v>
                </c:pt>
                <c:pt idx="17">
                  <c:v>99.5625</c:v>
                </c:pt>
                <c:pt idx="18">
                  <c:v>99.578125</c:v>
                </c:pt>
                <c:pt idx="19">
                  <c:v>99.5625</c:v>
                </c:pt>
                <c:pt idx="20">
                  <c:v>99.5625</c:v>
                </c:pt>
                <c:pt idx="21">
                  <c:v>99.5625</c:v>
                </c:pt>
                <c:pt idx="22">
                  <c:v>99.546875</c:v>
                </c:pt>
                <c:pt idx="23">
                  <c:v>99.5625</c:v>
                </c:pt>
                <c:pt idx="24">
                  <c:v>99.578125</c:v>
                </c:pt>
                <c:pt idx="25">
                  <c:v>99.546875</c:v>
                </c:pt>
                <c:pt idx="26">
                  <c:v>99.546875</c:v>
                </c:pt>
                <c:pt idx="27">
                  <c:v>99.5625</c:v>
                </c:pt>
                <c:pt idx="28">
                  <c:v>99.546875</c:v>
                </c:pt>
                <c:pt idx="29">
                  <c:v>99.546875</c:v>
                </c:pt>
                <c:pt idx="30">
                  <c:v>99.5625</c:v>
                </c:pt>
                <c:pt idx="31">
                  <c:v>99.546875</c:v>
                </c:pt>
                <c:pt idx="32">
                  <c:v>99.515625</c:v>
                </c:pt>
                <c:pt idx="33">
                  <c:v>99.515625</c:v>
                </c:pt>
                <c:pt idx="34">
                  <c:v>99.53125</c:v>
                </c:pt>
                <c:pt idx="35">
                  <c:v>99.5</c:v>
                </c:pt>
                <c:pt idx="36">
                  <c:v>99.515625</c:v>
                </c:pt>
                <c:pt idx="37">
                  <c:v>99.515625</c:v>
                </c:pt>
                <c:pt idx="38">
                  <c:v>99.515625</c:v>
                </c:pt>
                <c:pt idx="39">
                  <c:v>99.515625</c:v>
                </c:pt>
                <c:pt idx="40">
                  <c:v>99.515625</c:v>
                </c:pt>
                <c:pt idx="41">
                  <c:v>99.5</c:v>
                </c:pt>
                <c:pt idx="42">
                  <c:v>99.484375</c:v>
                </c:pt>
                <c:pt idx="43">
                  <c:v>99.5</c:v>
                </c:pt>
                <c:pt idx="44">
                  <c:v>99.46875</c:v>
                </c:pt>
                <c:pt idx="45">
                  <c:v>99.484375</c:v>
                </c:pt>
                <c:pt idx="46">
                  <c:v>99.5</c:v>
                </c:pt>
                <c:pt idx="47">
                  <c:v>99.484375</c:v>
                </c:pt>
                <c:pt idx="48">
                  <c:v>99.484375</c:v>
                </c:pt>
                <c:pt idx="49">
                  <c:v>99.484375</c:v>
                </c:pt>
                <c:pt idx="50">
                  <c:v>99.46875</c:v>
                </c:pt>
                <c:pt idx="51">
                  <c:v>99.453125</c:v>
                </c:pt>
                <c:pt idx="52">
                  <c:v>99.453125</c:v>
                </c:pt>
                <c:pt idx="53">
                  <c:v>99.46875</c:v>
                </c:pt>
                <c:pt idx="54">
                  <c:v>99.484375</c:v>
                </c:pt>
                <c:pt idx="55">
                  <c:v>99.46875</c:v>
                </c:pt>
                <c:pt idx="56">
                  <c:v>99.484375</c:v>
                </c:pt>
                <c:pt idx="57">
                  <c:v>99.53125</c:v>
                </c:pt>
                <c:pt idx="58">
                  <c:v>99.5625</c:v>
                </c:pt>
                <c:pt idx="59">
                  <c:v>99.640625</c:v>
                </c:pt>
                <c:pt idx="60">
                  <c:v>99.625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483471760"/>
        <c:axId val="483472320"/>
      </c:stockChart>
      <c:catAx>
        <c:axId val="48347176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483472320"/>
        <c:crosses val="autoZero"/>
        <c:auto val="1"/>
        <c:lblAlgn val="ctr"/>
        <c:lblOffset val="100"/>
        <c:noMultiLvlLbl val="0"/>
      </c:catAx>
      <c:valAx>
        <c:axId val="4834723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?/32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83471760"/>
        <c:crosses val="autoZero"/>
        <c:crossBetween val="between"/>
        <c:majorUnit val="3.1250000000000007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42342.444444444445</c:v>
                </c:pt>
                <c:pt idx="1">
                  <c:v>42342.440972222219</c:v>
                </c:pt>
                <c:pt idx="2">
                  <c:v>42342.4375</c:v>
                </c:pt>
                <c:pt idx="3">
                  <c:v>42342.434027777781</c:v>
                </c:pt>
                <c:pt idx="4">
                  <c:v>42342.430555555555</c:v>
                </c:pt>
                <c:pt idx="5">
                  <c:v>42342.427083333336</c:v>
                </c:pt>
                <c:pt idx="6">
                  <c:v>42342.423611111109</c:v>
                </c:pt>
                <c:pt idx="7">
                  <c:v>42342.420138888891</c:v>
                </c:pt>
                <c:pt idx="8">
                  <c:v>42342.416666666664</c:v>
                </c:pt>
                <c:pt idx="9">
                  <c:v>42342.413194444445</c:v>
                </c:pt>
                <c:pt idx="10">
                  <c:v>42342.409722222219</c:v>
                </c:pt>
                <c:pt idx="11">
                  <c:v>42342.40625</c:v>
                </c:pt>
                <c:pt idx="12">
                  <c:v>42342.402777777781</c:v>
                </c:pt>
                <c:pt idx="13">
                  <c:v>42342.399305555555</c:v>
                </c:pt>
                <c:pt idx="14">
                  <c:v>42342.395833333336</c:v>
                </c:pt>
                <c:pt idx="15">
                  <c:v>42342.392361111109</c:v>
                </c:pt>
                <c:pt idx="16">
                  <c:v>42342.388888888891</c:v>
                </c:pt>
                <c:pt idx="17">
                  <c:v>42342.385416666664</c:v>
                </c:pt>
                <c:pt idx="18">
                  <c:v>42342.381944444445</c:v>
                </c:pt>
                <c:pt idx="19">
                  <c:v>42342.378472222219</c:v>
                </c:pt>
                <c:pt idx="20">
                  <c:v>42342.375</c:v>
                </c:pt>
                <c:pt idx="21">
                  <c:v>42342.371527777781</c:v>
                </c:pt>
                <c:pt idx="22">
                  <c:v>42342.368055555555</c:v>
                </c:pt>
                <c:pt idx="23">
                  <c:v>42342.364583333336</c:v>
                </c:pt>
                <c:pt idx="24">
                  <c:v>42342.361111111109</c:v>
                </c:pt>
                <c:pt idx="25">
                  <c:v>42342.357638888891</c:v>
                </c:pt>
                <c:pt idx="26">
                  <c:v>42342.354166666664</c:v>
                </c:pt>
                <c:pt idx="27">
                  <c:v>42342.350694444445</c:v>
                </c:pt>
                <c:pt idx="28">
                  <c:v>42342.347222222219</c:v>
                </c:pt>
                <c:pt idx="29">
                  <c:v>42342.34375</c:v>
                </c:pt>
                <c:pt idx="30">
                  <c:v>42342.340277777781</c:v>
                </c:pt>
                <c:pt idx="31">
                  <c:v>42342.336805555555</c:v>
                </c:pt>
                <c:pt idx="32">
                  <c:v>42342.333333333336</c:v>
                </c:pt>
                <c:pt idx="33">
                  <c:v>42342.329861111109</c:v>
                </c:pt>
                <c:pt idx="34">
                  <c:v>42342.326388888891</c:v>
                </c:pt>
                <c:pt idx="35">
                  <c:v>42342.322916666664</c:v>
                </c:pt>
                <c:pt idx="36">
                  <c:v>42342.319444444445</c:v>
                </c:pt>
                <c:pt idx="37">
                  <c:v>42342.315972222219</c:v>
                </c:pt>
                <c:pt idx="38">
                  <c:v>42342.3125</c:v>
                </c:pt>
                <c:pt idx="39">
                  <c:v>42342.309027777781</c:v>
                </c:pt>
                <c:pt idx="40">
                  <c:v>42342.305555555555</c:v>
                </c:pt>
                <c:pt idx="41">
                  <c:v>42342.302083333336</c:v>
                </c:pt>
                <c:pt idx="42">
                  <c:v>42342.298611111109</c:v>
                </c:pt>
                <c:pt idx="43">
                  <c:v>42342.295138888891</c:v>
                </c:pt>
                <c:pt idx="44">
                  <c:v>42342.291666666664</c:v>
                </c:pt>
                <c:pt idx="45">
                  <c:v>42342.288194444445</c:v>
                </c:pt>
                <c:pt idx="46">
                  <c:v>42342.284722222219</c:v>
                </c:pt>
                <c:pt idx="47">
                  <c:v>42342.28125</c:v>
                </c:pt>
                <c:pt idx="48">
                  <c:v>42342.277777777781</c:v>
                </c:pt>
                <c:pt idx="49">
                  <c:v>42342.274305555555</c:v>
                </c:pt>
                <c:pt idx="50">
                  <c:v>42342.270833333336</c:v>
                </c:pt>
                <c:pt idx="51">
                  <c:v>42342.267361111109</c:v>
                </c:pt>
                <c:pt idx="52">
                  <c:v>42342.263888888891</c:v>
                </c:pt>
                <c:pt idx="53">
                  <c:v>42342.260416666664</c:v>
                </c:pt>
                <c:pt idx="54">
                  <c:v>42342.256944444445</c:v>
                </c:pt>
                <c:pt idx="55">
                  <c:v>42342.253472222219</c:v>
                </c:pt>
                <c:pt idx="56">
                  <c:v>42342.25</c:v>
                </c:pt>
                <c:pt idx="57">
                  <c:v>42342.246527777781</c:v>
                </c:pt>
                <c:pt idx="58">
                  <c:v>42342.243055555555</c:v>
                </c:pt>
                <c:pt idx="59">
                  <c:v>42342.239583333336</c:v>
                </c:pt>
                <c:pt idx="60">
                  <c:v>42342.236111111109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273</c:v>
                </c:pt>
                <c:pt idx="1">
                  <c:v>264</c:v>
                </c:pt>
                <c:pt idx="2">
                  <c:v>271</c:v>
                </c:pt>
                <c:pt idx="3">
                  <c:v>194</c:v>
                </c:pt>
                <c:pt idx="4">
                  <c:v>245</c:v>
                </c:pt>
                <c:pt idx="5">
                  <c:v>278</c:v>
                </c:pt>
                <c:pt idx="6">
                  <c:v>284</c:v>
                </c:pt>
                <c:pt idx="7">
                  <c:v>427</c:v>
                </c:pt>
                <c:pt idx="8">
                  <c:v>436</c:v>
                </c:pt>
                <c:pt idx="9">
                  <c:v>381</c:v>
                </c:pt>
                <c:pt idx="10">
                  <c:v>337</c:v>
                </c:pt>
                <c:pt idx="11">
                  <c:v>360</c:v>
                </c:pt>
                <c:pt idx="12">
                  <c:v>215</c:v>
                </c:pt>
                <c:pt idx="13">
                  <c:v>264</c:v>
                </c:pt>
                <c:pt idx="14">
                  <c:v>313</c:v>
                </c:pt>
                <c:pt idx="15">
                  <c:v>415</c:v>
                </c:pt>
                <c:pt idx="16">
                  <c:v>389</c:v>
                </c:pt>
                <c:pt idx="17">
                  <c:v>364</c:v>
                </c:pt>
                <c:pt idx="18">
                  <c:v>372</c:v>
                </c:pt>
                <c:pt idx="19">
                  <c:v>361</c:v>
                </c:pt>
                <c:pt idx="20">
                  <c:v>354</c:v>
                </c:pt>
                <c:pt idx="21">
                  <c:v>453</c:v>
                </c:pt>
                <c:pt idx="22">
                  <c:v>566</c:v>
                </c:pt>
                <c:pt idx="23">
                  <c:v>504</c:v>
                </c:pt>
                <c:pt idx="24">
                  <c:v>538</c:v>
                </c:pt>
                <c:pt idx="25">
                  <c:v>468</c:v>
                </c:pt>
                <c:pt idx="26">
                  <c:v>445</c:v>
                </c:pt>
                <c:pt idx="27">
                  <c:v>476</c:v>
                </c:pt>
                <c:pt idx="28">
                  <c:v>602</c:v>
                </c:pt>
                <c:pt idx="29">
                  <c:v>722</c:v>
                </c:pt>
                <c:pt idx="30">
                  <c:v>1083</c:v>
                </c:pt>
                <c:pt idx="31">
                  <c:v>1327</c:v>
                </c:pt>
                <c:pt idx="32">
                  <c:v>1527</c:v>
                </c:pt>
                <c:pt idx="33">
                  <c:v>1642</c:v>
                </c:pt>
                <c:pt idx="34">
                  <c:v>1960</c:v>
                </c:pt>
                <c:pt idx="35">
                  <c:v>1635</c:v>
                </c:pt>
                <c:pt idx="36">
                  <c:v>1354</c:v>
                </c:pt>
                <c:pt idx="37">
                  <c:v>1009</c:v>
                </c:pt>
                <c:pt idx="38">
                  <c:v>797</c:v>
                </c:pt>
                <c:pt idx="39">
                  <c:v>324</c:v>
                </c:pt>
                <c:pt idx="40">
                  <c:v>294</c:v>
                </c:pt>
                <c:pt idx="41">
                  <c:v>296</c:v>
                </c:pt>
                <c:pt idx="42">
                  <c:v>285</c:v>
                </c:pt>
                <c:pt idx="43">
                  <c:v>252</c:v>
                </c:pt>
                <c:pt idx="44">
                  <c:v>193</c:v>
                </c:pt>
                <c:pt idx="45">
                  <c:v>152</c:v>
                </c:pt>
                <c:pt idx="46">
                  <c:v>110</c:v>
                </c:pt>
                <c:pt idx="47">
                  <c:v>110</c:v>
                </c:pt>
                <c:pt idx="48">
                  <c:v>77</c:v>
                </c:pt>
                <c:pt idx="49">
                  <c:v>80</c:v>
                </c:pt>
                <c:pt idx="50">
                  <c:v>97</c:v>
                </c:pt>
                <c:pt idx="51">
                  <c:v>126</c:v>
                </c:pt>
                <c:pt idx="52">
                  <c:v>183</c:v>
                </c:pt>
                <c:pt idx="53">
                  <c:v>174</c:v>
                </c:pt>
                <c:pt idx="54">
                  <c:v>183</c:v>
                </c:pt>
                <c:pt idx="55">
                  <c:v>172</c:v>
                </c:pt>
                <c:pt idx="56">
                  <c:v>153</c:v>
                </c:pt>
                <c:pt idx="57">
                  <c:v>111</c:v>
                </c:pt>
                <c:pt idx="58">
                  <c:v>122</c:v>
                </c:pt>
                <c:pt idx="59">
                  <c:v>119</c:v>
                </c:pt>
                <c:pt idx="60">
                  <c:v>108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42342.444444444445</c:v>
                </c:pt>
                <c:pt idx="1">
                  <c:v>42342.440972222219</c:v>
                </c:pt>
                <c:pt idx="2">
                  <c:v>42342.4375</c:v>
                </c:pt>
                <c:pt idx="3">
                  <c:v>42342.434027777781</c:v>
                </c:pt>
                <c:pt idx="4">
                  <c:v>42342.430555555555</c:v>
                </c:pt>
                <c:pt idx="5">
                  <c:v>42342.427083333336</c:v>
                </c:pt>
                <c:pt idx="6">
                  <c:v>42342.423611111109</c:v>
                </c:pt>
                <c:pt idx="7">
                  <c:v>42342.420138888891</c:v>
                </c:pt>
                <c:pt idx="8">
                  <c:v>42342.416666666664</c:v>
                </c:pt>
                <c:pt idx="9">
                  <c:v>42342.413194444445</c:v>
                </c:pt>
                <c:pt idx="10">
                  <c:v>42342.409722222219</c:v>
                </c:pt>
                <c:pt idx="11">
                  <c:v>42342.40625</c:v>
                </c:pt>
                <c:pt idx="12">
                  <c:v>42342.402777777781</c:v>
                </c:pt>
                <c:pt idx="13">
                  <c:v>42342.399305555555</c:v>
                </c:pt>
                <c:pt idx="14">
                  <c:v>42342.395833333336</c:v>
                </c:pt>
                <c:pt idx="15">
                  <c:v>42342.392361111109</c:v>
                </c:pt>
                <c:pt idx="16">
                  <c:v>42342.388888888891</c:v>
                </c:pt>
                <c:pt idx="17">
                  <c:v>42342.385416666664</c:v>
                </c:pt>
                <c:pt idx="18">
                  <c:v>42342.381944444445</c:v>
                </c:pt>
                <c:pt idx="19">
                  <c:v>42342.378472222219</c:v>
                </c:pt>
                <c:pt idx="20">
                  <c:v>42342.375</c:v>
                </c:pt>
                <c:pt idx="21">
                  <c:v>42342.371527777781</c:v>
                </c:pt>
                <c:pt idx="22">
                  <c:v>42342.368055555555</c:v>
                </c:pt>
                <c:pt idx="23">
                  <c:v>42342.364583333336</c:v>
                </c:pt>
                <c:pt idx="24">
                  <c:v>42342.361111111109</c:v>
                </c:pt>
                <c:pt idx="25">
                  <c:v>42342.357638888891</c:v>
                </c:pt>
                <c:pt idx="26">
                  <c:v>42342.354166666664</c:v>
                </c:pt>
                <c:pt idx="27">
                  <c:v>42342.350694444445</c:v>
                </c:pt>
                <c:pt idx="28">
                  <c:v>42342.347222222219</c:v>
                </c:pt>
                <c:pt idx="29">
                  <c:v>42342.34375</c:v>
                </c:pt>
                <c:pt idx="30">
                  <c:v>42342.340277777781</c:v>
                </c:pt>
                <c:pt idx="31">
                  <c:v>42342.336805555555</c:v>
                </c:pt>
                <c:pt idx="32">
                  <c:v>42342.333333333336</c:v>
                </c:pt>
                <c:pt idx="33">
                  <c:v>42342.329861111109</c:v>
                </c:pt>
                <c:pt idx="34">
                  <c:v>42342.326388888891</c:v>
                </c:pt>
                <c:pt idx="35">
                  <c:v>42342.322916666664</c:v>
                </c:pt>
                <c:pt idx="36">
                  <c:v>42342.319444444445</c:v>
                </c:pt>
                <c:pt idx="37">
                  <c:v>42342.315972222219</c:v>
                </c:pt>
                <c:pt idx="38">
                  <c:v>42342.3125</c:v>
                </c:pt>
                <c:pt idx="39">
                  <c:v>42342.309027777781</c:v>
                </c:pt>
                <c:pt idx="40">
                  <c:v>42342.305555555555</c:v>
                </c:pt>
                <c:pt idx="41">
                  <c:v>42342.302083333336</c:v>
                </c:pt>
                <c:pt idx="42">
                  <c:v>42342.298611111109</c:v>
                </c:pt>
                <c:pt idx="43">
                  <c:v>42342.295138888891</c:v>
                </c:pt>
                <c:pt idx="44">
                  <c:v>42342.291666666664</c:v>
                </c:pt>
                <c:pt idx="45">
                  <c:v>42342.288194444445</c:v>
                </c:pt>
                <c:pt idx="46">
                  <c:v>42342.284722222219</c:v>
                </c:pt>
                <c:pt idx="47">
                  <c:v>42342.28125</c:v>
                </c:pt>
                <c:pt idx="48">
                  <c:v>42342.277777777781</c:v>
                </c:pt>
                <c:pt idx="49">
                  <c:v>42342.274305555555</c:v>
                </c:pt>
                <c:pt idx="50">
                  <c:v>42342.270833333336</c:v>
                </c:pt>
                <c:pt idx="51">
                  <c:v>42342.267361111109</c:v>
                </c:pt>
                <c:pt idx="52">
                  <c:v>42342.263888888891</c:v>
                </c:pt>
                <c:pt idx="53">
                  <c:v>42342.260416666664</c:v>
                </c:pt>
                <c:pt idx="54">
                  <c:v>42342.256944444445</c:v>
                </c:pt>
                <c:pt idx="55">
                  <c:v>42342.253472222219</c:v>
                </c:pt>
                <c:pt idx="56">
                  <c:v>42342.25</c:v>
                </c:pt>
                <c:pt idx="57">
                  <c:v>42342.246527777781</c:v>
                </c:pt>
                <c:pt idx="58">
                  <c:v>42342.243055555555</c:v>
                </c:pt>
                <c:pt idx="59">
                  <c:v>42342.239583333336</c:v>
                </c:pt>
                <c:pt idx="60">
                  <c:v>42342.236111111109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274</c:v>
                </c:pt>
                <c:pt idx="1">
                  <c:v>311</c:v>
                </c:pt>
                <c:pt idx="2">
                  <c:v>265</c:v>
                </c:pt>
                <c:pt idx="3">
                  <c:v>288</c:v>
                </c:pt>
                <c:pt idx="4">
                  <c:v>282</c:v>
                </c:pt>
                <c:pt idx="5">
                  <c:v>289</c:v>
                </c:pt>
                <c:pt idx="6">
                  <c:v>297</c:v>
                </c:pt>
                <c:pt idx="7">
                  <c:v>289</c:v>
                </c:pt>
                <c:pt idx="8">
                  <c:v>261</c:v>
                </c:pt>
                <c:pt idx="9">
                  <c:v>237</c:v>
                </c:pt>
                <c:pt idx="10">
                  <c:v>247</c:v>
                </c:pt>
                <c:pt idx="11">
                  <c:v>293</c:v>
                </c:pt>
                <c:pt idx="12">
                  <c:v>250</c:v>
                </c:pt>
                <c:pt idx="13">
                  <c:v>222</c:v>
                </c:pt>
                <c:pt idx="14">
                  <c:v>263</c:v>
                </c:pt>
                <c:pt idx="15">
                  <c:v>334</c:v>
                </c:pt>
                <c:pt idx="16">
                  <c:v>317</c:v>
                </c:pt>
                <c:pt idx="17">
                  <c:v>327</c:v>
                </c:pt>
                <c:pt idx="18">
                  <c:v>347</c:v>
                </c:pt>
                <c:pt idx="19">
                  <c:v>294</c:v>
                </c:pt>
                <c:pt idx="20">
                  <c:v>252</c:v>
                </c:pt>
                <c:pt idx="21">
                  <c:v>275</c:v>
                </c:pt>
                <c:pt idx="22">
                  <c:v>422</c:v>
                </c:pt>
                <c:pt idx="23">
                  <c:v>421</c:v>
                </c:pt>
                <c:pt idx="25">
                  <c:v>469</c:v>
                </c:pt>
                <c:pt idx="26">
                  <c:v>425</c:v>
                </c:pt>
                <c:pt idx="27">
                  <c:v>421</c:v>
                </c:pt>
                <c:pt idx="28">
                  <c:v>509</c:v>
                </c:pt>
                <c:pt idx="29">
                  <c:v>696</c:v>
                </c:pt>
                <c:pt idx="30">
                  <c:v>1011</c:v>
                </c:pt>
                <c:pt idx="31">
                  <c:v>1393</c:v>
                </c:pt>
                <c:pt idx="32">
                  <c:v>1423</c:v>
                </c:pt>
                <c:pt idx="33">
                  <c:v>1645</c:v>
                </c:pt>
                <c:pt idx="34">
                  <c:v>1872</c:v>
                </c:pt>
                <c:pt idx="35">
                  <c:v>1596</c:v>
                </c:pt>
                <c:pt idx="36">
                  <c:v>1236</c:v>
                </c:pt>
                <c:pt idx="37">
                  <c:v>1170</c:v>
                </c:pt>
                <c:pt idx="38">
                  <c:v>866</c:v>
                </c:pt>
                <c:pt idx="39">
                  <c:v>442</c:v>
                </c:pt>
                <c:pt idx="40">
                  <c:v>344</c:v>
                </c:pt>
                <c:pt idx="41">
                  <c:v>285</c:v>
                </c:pt>
                <c:pt idx="42">
                  <c:v>181</c:v>
                </c:pt>
                <c:pt idx="43">
                  <c:v>157</c:v>
                </c:pt>
                <c:pt idx="44">
                  <c:v>101</c:v>
                </c:pt>
                <c:pt idx="45">
                  <c:v>98</c:v>
                </c:pt>
                <c:pt idx="46">
                  <c:v>96</c:v>
                </c:pt>
                <c:pt idx="47">
                  <c:v>76</c:v>
                </c:pt>
                <c:pt idx="48">
                  <c:v>67</c:v>
                </c:pt>
                <c:pt idx="49">
                  <c:v>73</c:v>
                </c:pt>
                <c:pt idx="50">
                  <c:v>83</c:v>
                </c:pt>
                <c:pt idx="51">
                  <c:v>87</c:v>
                </c:pt>
                <c:pt idx="52">
                  <c:v>88</c:v>
                </c:pt>
                <c:pt idx="53">
                  <c:v>73</c:v>
                </c:pt>
                <c:pt idx="54">
                  <c:v>59</c:v>
                </c:pt>
                <c:pt idx="55">
                  <c:v>59</c:v>
                </c:pt>
                <c:pt idx="56">
                  <c:v>43</c:v>
                </c:pt>
                <c:pt idx="57">
                  <c:v>48</c:v>
                </c:pt>
                <c:pt idx="58">
                  <c:v>56</c:v>
                </c:pt>
                <c:pt idx="59">
                  <c:v>66</c:v>
                </c:pt>
                <c:pt idx="60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494800"/>
        <c:axId val="441495360"/>
      </c:lineChart>
      <c:catAx>
        <c:axId val="44149480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4149536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441495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41494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42342.445138888892</c:v>
                </c:pt>
                <c:pt idx="1">
                  <c:v>42342.444444444445</c:v>
                </c:pt>
                <c:pt idx="2">
                  <c:v>42342.443749999999</c:v>
                </c:pt>
                <c:pt idx="3">
                  <c:v>42342.443055555559</c:v>
                </c:pt>
                <c:pt idx="4">
                  <c:v>42342.442361111112</c:v>
                </c:pt>
                <c:pt idx="5">
                  <c:v>42342.441666666666</c:v>
                </c:pt>
                <c:pt idx="6">
                  <c:v>42342.440972222219</c:v>
                </c:pt>
                <c:pt idx="7">
                  <c:v>42342.44027777778</c:v>
                </c:pt>
                <c:pt idx="8">
                  <c:v>42342.439583333333</c:v>
                </c:pt>
                <c:pt idx="9">
                  <c:v>42342.438888888886</c:v>
                </c:pt>
                <c:pt idx="10">
                  <c:v>42342.438194444447</c:v>
                </c:pt>
                <c:pt idx="11">
                  <c:v>42342.4375</c:v>
                </c:pt>
                <c:pt idx="12">
                  <c:v>42342.436805555553</c:v>
                </c:pt>
                <c:pt idx="13">
                  <c:v>42342.436111111114</c:v>
                </c:pt>
                <c:pt idx="14">
                  <c:v>42342.435416666667</c:v>
                </c:pt>
                <c:pt idx="15">
                  <c:v>42342.43472222222</c:v>
                </c:pt>
                <c:pt idx="16">
                  <c:v>42342.434027777781</c:v>
                </c:pt>
                <c:pt idx="17">
                  <c:v>42342.433333333334</c:v>
                </c:pt>
                <c:pt idx="18">
                  <c:v>42342.432638888888</c:v>
                </c:pt>
                <c:pt idx="19">
                  <c:v>42342.431944444441</c:v>
                </c:pt>
                <c:pt idx="20">
                  <c:v>42342.431250000001</c:v>
                </c:pt>
                <c:pt idx="21">
                  <c:v>42342.430555555555</c:v>
                </c:pt>
                <c:pt idx="22">
                  <c:v>42342.429861111108</c:v>
                </c:pt>
                <c:pt idx="23">
                  <c:v>42342.429166666669</c:v>
                </c:pt>
                <c:pt idx="24">
                  <c:v>42342.428472222222</c:v>
                </c:pt>
                <c:pt idx="25">
                  <c:v>42342.427777777775</c:v>
                </c:pt>
                <c:pt idx="26">
                  <c:v>42342.427083333336</c:v>
                </c:pt>
                <c:pt idx="27">
                  <c:v>42342.426388888889</c:v>
                </c:pt>
                <c:pt idx="28">
                  <c:v>42342.425694444442</c:v>
                </c:pt>
                <c:pt idx="29">
                  <c:v>42342.425000000003</c:v>
                </c:pt>
                <c:pt idx="30">
                  <c:v>42342.424305555556</c:v>
                </c:pt>
                <c:pt idx="31">
                  <c:v>42342.423611111109</c:v>
                </c:pt>
                <c:pt idx="32">
                  <c:v>42342.42291666667</c:v>
                </c:pt>
                <c:pt idx="33">
                  <c:v>42342.422222222223</c:v>
                </c:pt>
                <c:pt idx="34">
                  <c:v>42342.421527777777</c:v>
                </c:pt>
                <c:pt idx="35">
                  <c:v>42342.42083333333</c:v>
                </c:pt>
                <c:pt idx="36">
                  <c:v>42342.420138888891</c:v>
                </c:pt>
                <c:pt idx="37">
                  <c:v>42342.419444444444</c:v>
                </c:pt>
                <c:pt idx="38">
                  <c:v>42342.418749999997</c:v>
                </c:pt>
                <c:pt idx="39">
                  <c:v>42342.418055555558</c:v>
                </c:pt>
                <c:pt idx="40">
                  <c:v>42342.417361111111</c:v>
                </c:pt>
                <c:pt idx="41">
                  <c:v>42342.416666666664</c:v>
                </c:pt>
                <c:pt idx="42">
                  <c:v>42342.415972222225</c:v>
                </c:pt>
                <c:pt idx="43">
                  <c:v>42342.415277777778</c:v>
                </c:pt>
                <c:pt idx="44">
                  <c:v>42342.414583333331</c:v>
                </c:pt>
                <c:pt idx="45">
                  <c:v>42342.413888888892</c:v>
                </c:pt>
                <c:pt idx="46">
                  <c:v>42342.413194444445</c:v>
                </c:pt>
                <c:pt idx="47">
                  <c:v>42342.412499999999</c:v>
                </c:pt>
                <c:pt idx="48">
                  <c:v>42342.411805555559</c:v>
                </c:pt>
                <c:pt idx="49">
                  <c:v>42342.411111111112</c:v>
                </c:pt>
                <c:pt idx="50">
                  <c:v>42342.410416666666</c:v>
                </c:pt>
                <c:pt idx="51">
                  <c:v>42342.409722222219</c:v>
                </c:pt>
                <c:pt idx="52">
                  <c:v>42342.40902777778</c:v>
                </c:pt>
                <c:pt idx="53">
                  <c:v>42342.408333333333</c:v>
                </c:pt>
                <c:pt idx="54">
                  <c:v>42342.407638888886</c:v>
                </c:pt>
                <c:pt idx="55">
                  <c:v>42342.406944444447</c:v>
                </c:pt>
                <c:pt idx="56">
                  <c:v>42342.40625</c:v>
                </c:pt>
                <c:pt idx="57">
                  <c:v>42342.405555555553</c:v>
                </c:pt>
                <c:pt idx="58">
                  <c:v>42342.404861111114</c:v>
                </c:pt>
                <c:pt idx="59">
                  <c:v>42342.404166666667</c:v>
                </c:pt>
                <c:pt idx="60">
                  <c:v>42342.40347222222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97</c:v>
                </c:pt>
                <c:pt idx="1">
                  <c:v>84</c:v>
                </c:pt>
                <c:pt idx="2">
                  <c:v>106</c:v>
                </c:pt>
                <c:pt idx="3">
                  <c:v>128</c:v>
                </c:pt>
                <c:pt idx="4">
                  <c:v>128</c:v>
                </c:pt>
                <c:pt idx="5">
                  <c:v>125</c:v>
                </c:pt>
                <c:pt idx="6">
                  <c:v>132</c:v>
                </c:pt>
                <c:pt idx="7">
                  <c:v>124</c:v>
                </c:pt>
                <c:pt idx="8">
                  <c:v>88</c:v>
                </c:pt>
                <c:pt idx="9">
                  <c:v>80</c:v>
                </c:pt>
                <c:pt idx="10">
                  <c:v>85</c:v>
                </c:pt>
                <c:pt idx="11">
                  <c:v>70</c:v>
                </c:pt>
                <c:pt idx="12">
                  <c:v>35</c:v>
                </c:pt>
                <c:pt idx="13">
                  <c:v>28</c:v>
                </c:pt>
                <c:pt idx="14">
                  <c:v>25</c:v>
                </c:pt>
                <c:pt idx="15">
                  <c:v>14</c:v>
                </c:pt>
                <c:pt idx="16">
                  <c:v>21</c:v>
                </c:pt>
                <c:pt idx="17">
                  <c:v>30</c:v>
                </c:pt>
                <c:pt idx="18">
                  <c:v>34</c:v>
                </c:pt>
                <c:pt idx="19">
                  <c:v>25</c:v>
                </c:pt>
                <c:pt idx="20">
                  <c:v>25</c:v>
                </c:pt>
                <c:pt idx="21">
                  <c:v>23</c:v>
                </c:pt>
                <c:pt idx="22">
                  <c:v>33</c:v>
                </c:pt>
                <c:pt idx="23">
                  <c:v>33</c:v>
                </c:pt>
                <c:pt idx="24">
                  <c:v>32</c:v>
                </c:pt>
                <c:pt idx="25">
                  <c:v>36</c:v>
                </c:pt>
                <c:pt idx="26">
                  <c:v>52</c:v>
                </c:pt>
                <c:pt idx="27">
                  <c:v>49</c:v>
                </c:pt>
                <c:pt idx="28">
                  <c:v>51</c:v>
                </c:pt>
                <c:pt idx="29">
                  <c:v>64</c:v>
                </c:pt>
                <c:pt idx="30">
                  <c:v>64</c:v>
                </c:pt>
                <c:pt idx="31">
                  <c:v>59</c:v>
                </c:pt>
                <c:pt idx="32">
                  <c:v>47</c:v>
                </c:pt>
                <c:pt idx="33">
                  <c:v>81</c:v>
                </c:pt>
                <c:pt idx="34">
                  <c:v>92</c:v>
                </c:pt>
                <c:pt idx="35">
                  <c:v>95</c:v>
                </c:pt>
                <c:pt idx="36">
                  <c:v>90</c:v>
                </c:pt>
                <c:pt idx="37">
                  <c:v>97</c:v>
                </c:pt>
                <c:pt idx="38">
                  <c:v>88</c:v>
                </c:pt>
                <c:pt idx="39">
                  <c:v>67</c:v>
                </c:pt>
                <c:pt idx="40">
                  <c:v>64</c:v>
                </c:pt>
                <c:pt idx="41">
                  <c:v>74</c:v>
                </c:pt>
                <c:pt idx="42">
                  <c:v>63</c:v>
                </c:pt>
                <c:pt idx="43">
                  <c:v>32</c:v>
                </c:pt>
                <c:pt idx="44">
                  <c:v>53</c:v>
                </c:pt>
                <c:pt idx="45">
                  <c:v>49</c:v>
                </c:pt>
                <c:pt idx="46">
                  <c:v>39</c:v>
                </c:pt>
                <c:pt idx="47">
                  <c:v>50</c:v>
                </c:pt>
                <c:pt idx="48">
                  <c:v>85</c:v>
                </c:pt>
                <c:pt idx="49">
                  <c:v>111</c:v>
                </c:pt>
                <c:pt idx="50">
                  <c:v>129</c:v>
                </c:pt>
                <c:pt idx="51">
                  <c:v>164</c:v>
                </c:pt>
                <c:pt idx="52">
                  <c:v>192</c:v>
                </c:pt>
                <c:pt idx="53">
                  <c:v>158</c:v>
                </c:pt>
                <c:pt idx="54">
                  <c:v>154</c:v>
                </c:pt>
                <c:pt idx="55">
                  <c:v>136</c:v>
                </c:pt>
                <c:pt idx="56">
                  <c:v>92</c:v>
                </c:pt>
                <c:pt idx="57">
                  <c:v>56</c:v>
                </c:pt>
                <c:pt idx="58">
                  <c:v>67</c:v>
                </c:pt>
                <c:pt idx="59">
                  <c:v>30</c:v>
                </c:pt>
                <c:pt idx="60">
                  <c:v>30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42342.445138888892</c:v>
                </c:pt>
                <c:pt idx="1">
                  <c:v>42342.444444444445</c:v>
                </c:pt>
                <c:pt idx="2">
                  <c:v>42342.443749999999</c:v>
                </c:pt>
                <c:pt idx="3">
                  <c:v>42342.443055555559</c:v>
                </c:pt>
                <c:pt idx="4">
                  <c:v>42342.442361111112</c:v>
                </c:pt>
                <c:pt idx="5">
                  <c:v>42342.441666666666</c:v>
                </c:pt>
                <c:pt idx="6">
                  <c:v>42342.440972222219</c:v>
                </c:pt>
                <c:pt idx="7">
                  <c:v>42342.44027777778</c:v>
                </c:pt>
                <c:pt idx="8">
                  <c:v>42342.439583333333</c:v>
                </c:pt>
                <c:pt idx="9">
                  <c:v>42342.438888888886</c:v>
                </c:pt>
                <c:pt idx="10">
                  <c:v>42342.438194444447</c:v>
                </c:pt>
                <c:pt idx="11">
                  <c:v>42342.4375</c:v>
                </c:pt>
                <c:pt idx="12">
                  <c:v>42342.436805555553</c:v>
                </c:pt>
                <c:pt idx="13">
                  <c:v>42342.436111111114</c:v>
                </c:pt>
                <c:pt idx="14">
                  <c:v>42342.435416666667</c:v>
                </c:pt>
                <c:pt idx="15">
                  <c:v>42342.43472222222</c:v>
                </c:pt>
                <c:pt idx="16">
                  <c:v>42342.434027777781</c:v>
                </c:pt>
                <c:pt idx="17">
                  <c:v>42342.433333333334</c:v>
                </c:pt>
                <c:pt idx="18">
                  <c:v>42342.432638888888</c:v>
                </c:pt>
                <c:pt idx="19">
                  <c:v>42342.431944444441</c:v>
                </c:pt>
                <c:pt idx="20">
                  <c:v>42342.431250000001</c:v>
                </c:pt>
                <c:pt idx="21">
                  <c:v>42342.430555555555</c:v>
                </c:pt>
                <c:pt idx="22">
                  <c:v>42342.429861111108</c:v>
                </c:pt>
                <c:pt idx="23">
                  <c:v>42342.429166666669</c:v>
                </c:pt>
                <c:pt idx="24">
                  <c:v>42342.428472222222</c:v>
                </c:pt>
                <c:pt idx="25">
                  <c:v>42342.427777777775</c:v>
                </c:pt>
                <c:pt idx="26">
                  <c:v>42342.427083333336</c:v>
                </c:pt>
                <c:pt idx="27">
                  <c:v>42342.426388888889</c:v>
                </c:pt>
                <c:pt idx="28">
                  <c:v>42342.425694444442</c:v>
                </c:pt>
                <c:pt idx="29">
                  <c:v>42342.425000000003</c:v>
                </c:pt>
                <c:pt idx="30">
                  <c:v>42342.424305555556</c:v>
                </c:pt>
                <c:pt idx="31">
                  <c:v>42342.423611111109</c:v>
                </c:pt>
                <c:pt idx="32">
                  <c:v>42342.42291666667</c:v>
                </c:pt>
                <c:pt idx="33">
                  <c:v>42342.422222222223</c:v>
                </c:pt>
                <c:pt idx="34">
                  <c:v>42342.421527777777</c:v>
                </c:pt>
                <c:pt idx="35">
                  <c:v>42342.42083333333</c:v>
                </c:pt>
                <c:pt idx="36">
                  <c:v>42342.420138888891</c:v>
                </c:pt>
                <c:pt idx="37">
                  <c:v>42342.419444444444</c:v>
                </c:pt>
                <c:pt idx="38">
                  <c:v>42342.418749999997</c:v>
                </c:pt>
                <c:pt idx="39">
                  <c:v>42342.418055555558</c:v>
                </c:pt>
                <c:pt idx="40">
                  <c:v>42342.417361111111</c:v>
                </c:pt>
                <c:pt idx="41">
                  <c:v>42342.416666666664</c:v>
                </c:pt>
                <c:pt idx="42">
                  <c:v>42342.415972222225</c:v>
                </c:pt>
                <c:pt idx="43">
                  <c:v>42342.415277777778</c:v>
                </c:pt>
                <c:pt idx="44">
                  <c:v>42342.414583333331</c:v>
                </c:pt>
                <c:pt idx="45">
                  <c:v>42342.413888888892</c:v>
                </c:pt>
                <c:pt idx="46">
                  <c:v>42342.413194444445</c:v>
                </c:pt>
                <c:pt idx="47">
                  <c:v>42342.412499999999</c:v>
                </c:pt>
                <c:pt idx="48">
                  <c:v>42342.411805555559</c:v>
                </c:pt>
                <c:pt idx="49">
                  <c:v>42342.411111111112</c:v>
                </c:pt>
                <c:pt idx="50">
                  <c:v>42342.410416666666</c:v>
                </c:pt>
                <c:pt idx="51">
                  <c:v>42342.409722222219</c:v>
                </c:pt>
                <c:pt idx="52">
                  <c:v>42342.40902777778</c:v>
                </c:pt>
                <c:pt idx="53">
                  <c:v>42342.408333333333</c:v>
                </c:pt>
                <c:pt idx="54">
                  <c:v>42342.407638888886</c:v>
                </c:pt>
                <c:pt idx="55">
                  <c:v>42342.406944444447</c:v>
                </c:pt>
                <c:pt idx="56">
                  <c:v>42342.40625</c:v>
                </c:pt>
                <c:pt idx="57">
                  <c:v>42342.405555555553</c:v>
                </c:pt>
                <c:pt idx="58">
                  <c:v>42342.404861111114</c:v>
                </c:pt>
                <c:pt idx="59">
                  <c:v>42342.404166666667</c:v>
                </c:pt>
                <c:pt idx="60">
                  <c:v>42342.40347222222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69</c:v>
                </c:pt>
                <c:pt idx="1">
                  <c:v>115</c:v>
                </c:pt>
                <c:pt idx="2">
                  <c:v>127</c:v>
                </c:pt>
                <c:pt idx="3">
                  <c:v>134</c:v>
                </c:pt>
                <c:pt idx="4">
                  <c:v>131</c:v>
                </c:pt>
                <c:pt idx="5">
                  <c:v>100</c:v>
                </c:pt>
                <c:pt idx="6">
                  <c:v>54</c:v>
                </c:pt>
                <c:pt idx="7">
                  <c:v>58</c:v>
                </c:pt>
                <c:pt idx="8">
                  <c:v>76</c:v>
                </c:pt>
                <c:pt idx="9">
                  <c:v>81</c:v>
                </c:pt>
                <c:pt idx="10">
                  <c:v>86</c:v>
                </c:pt>
                <c:pt idx="11">
                  <c:v>84</c:v>
                </c:pt>
                <c:pt idx="12">
                  <c:v>64</c:v>
                </c:pt>
                <c:pt idx="13">
                  <c:v>35</c:v>
                </c:pt>
                <c:pt idx="14">
                  <c:v>30</c:v>
                </c:pt>
                <c:pt idx="15">
                  <c:v>20</c:v>
                </c:pt>
                <c:pt idx="16">
                  <c:v>24</c:v>
                </c:pt>
                <c:pt idx="17">
                  <c:v>37</c:v>
                </c:pt>
                <c:pt idx="18">
                  <c:v>36</c:v>
                </c:pt>
                <c:pt idx="19">
                  <c:v>38</c:v>
                </c:pt>
                <c:pt idx="20">
                  <c:v>54</c:v>
                </c:pt>
                <c:pt idx="21">
                  <c:v>50</c:v>
                </c:pt>
                <c:pt idx="22">
                  <c:v>41</c:v>
                </c:pt>
                <c:pt idx="23">
                  <c:v>81</c:v>
                </c:pt>
                <c:pt idx="24">
                  <c:v>72</c:v>
                </c:pt>
                <c:pt idx="25">
                  <c:v>61</c:v>
                </c:pt>
                <c:pt idx="26">
                  <c:v>59</c:v>
                </c:pt>
                <c:pt idx="27">
                  <c:v>65</c:v>
                </c:pt>
                <c:pt idx="28">
                  <c:v>23</c:v>
                </c:pt>
                <c:pt idx="29">
                  <c:v>30</c:v>
                </c:pt>
                <c:pt idx="30">
                  <c:v>83</c:v>
                </c:pt>
                <c:pt idx="31">
                  <c:v>86</c:v>
                </c:pt>
                <c:pt idx="32">
                  <c:v>81</c:v>
                </c:pt>
                <c:pt idx="33">
                  <c:v>100</c:v>
                </c:pt>
                <c:pt idx="34">
                  <c:v>97</c:v>
                </c:pt>
                <c:pt idx="35">
                  <c:v>40</c:v>
                </c:pt>
                <c:pt idx="36">
                  <c:v>62</c:v>
                </c:pt>
                <c:pt idx="37">
                  <c:v>58</c:v>
                </c:pt>
                <c:pt idx="38">
                  <c:v>49</c:v>
                </c:pt>
                <c:pt idx="39">
                  <c:v>55</c:v>
                </c:pt>
                <c:pt idx="40">
                  <c:v>51</c:v>
                </c:pt>
                <c:pt idx="41">
                  <c:v>28</c:v>
                </c:pt>
                <c:pt idx="42">
                  <c:v>44</c:v>
                </c:pt>
                <c:pt idx="43">
                  <c:v>32</c:v>
                </c:pt>
                <c:pt idx="44">
                  <c:v>34</c:v>
                </c:pt>
                <c:pt idx="45">
                  <c:v>42</c:v>
                </c:pt>
                <c:pt idx="46">
                  <c:v>50</c:v>
                </c:pt>
                <c:pt idx="47">
                  <c:v>49</c:v>
                </c:pt>
                <c:pt idx="48">
                  <c:v>51</c:v>
                </c:pt>
                <c:pt idx="49">
                  <c:v>66</c:v>
                </c:pt>
                <c:pt idx="50">
                  <c:v>66</c:v>
                </c:pt>
                <c:pt idx="51">
                  <c:v>62</c:v>
                </c:pt>
                <c:pt idx="52">
                  <c:v>57</c:v>
                </c:pt>
                <c:pt idx="53">
                  <c:v>56</c:v>
                </c:pt>
                <c:pt idx="54">
                  <c:v>41</c:v>
                </c:pt>
                <c:pt idx="55">
                  <c:v>35</c:v>
                </c:pt>
                <c:pt idx="56">
                  <c:v>53</c:v>
                </c:pt>
                <c:pt idx="57">
                  <c:v>53</c:v>
                </c:pt>
                <c:pt idx="58">
                  <c:v>56</c:v>
                </c:pt>
                <c:pt idx="59">
                  <c:v>52</c:v>
                </c:pt>
                <c:pt idx="60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237824"/>
        <c:axId val="483238384"/>
      </c:lineChart>
      <c:catAx>
        <c:axId val="483237824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8323838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4832383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83237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42342.444444444445</c:v>
                </c:pt>
                <c:pt idx="1">
                  <c:v>42342.440972222219</c:v>
                </c:pt>
                <c:pt idx="2">
                  <c:v>42342.4375</c:v>
                </c:pt>
                <c:pt idx="3">
                  <c:v>42342.434027777781</c:v>
                </c:pt>
                <c:pt idx="4">
                  <c:v>42342.430555555555</c:v>
                </c:pt>
                <c:pt idx="5">
                  <c:v>42342.427083333336</c:v>
                </c:pt>
                <c:pt idx="6">
                  <c:v>42342.423611111109</c:v>
                </c:pt>
                <c:pt idx="7">
                  <c:v>42342.420138888891</c:v>
                </c:pt>
                <c:pt idx="8">
                  <c:v>42342.416666666664</c:v>
                </c:pt>
                <c:pt idx="9">
                  <c:v>42342.413194444445</c:v>
                </c:pt>
                <c:pt idx="10">
                  <c:v>42342.409722222219</c:v>
                </c:pt>
                <c:pt idx="11">
                  <c:v>42342.40625</c:v>
                </c:pt>
                <c:pt idx="12">
                  <c:v>42342.402777777781</c:v>
                </c:pt>
                <c:pt idx="13">
                  <c:v>42342.399305555555</c:v>
                </c:pt>
                <c:pt idx="14">
                  <c:v>42342.395833333336</c:v>
                </c:pt>
                <c:pt idx="15">
                  <c:v>42342.392361111109</c:v>
                </c:pt>
                <c:pt idx="16">
                  <c:v>42342.388888888891</c:v>
                </c:pt>
                <c:pt idx="17">
                  <c:v>42342.385416666664</c:v>
                </c:pt>
                <c:pt idx="18">
                  <c:v>42342.381944444445</c:v>
                </c:pt>
                <c:pt idx="19">
                  <c:v>42342.378472222219</c:v>
                </c:pt>
                <c:pt idx="20">
                  <c:v>42342.375</c:v>
                </c:pt>
                <c:pt idx="21">
                  <c:v>42342.371527777781</c:v>
                </c:pt>
                <c:pt idx="22">
                  <c:v>42342.368055555555</c:v>
                </c:pt>
                <c:pt idx="23">
                  <c:v>42342.364583333336</c:v>
                </c:pt>
                <c:pt idx="24">
                  <c:v>42342.361111111109</c:v>
                </c:pt>
                <c:pt idx="25">
                  <c:v>42342.357638888891</c:v>
                </c:pt>
                <c:pt idx="26">
                  <c:v>42342.354166666664</c:v>
                </c:pt>
                <c:pt idx="27">
                  <c:v>42342.350694444445</c:v>
                </c:pt>
                <c:pt idx="28">
                  <c:v>42342.347222222219</c:v>
                </c:pt>
                <c:pt idx="29">
                  <c:v>42342.34375</c:v>
                </c:pt>
                <c:pt idx="30">
                  <c:v>42342.340277777781</c:v>
                </c:pt>
                <c:pt idx="31">
                  <c:v>42342.336805555555</c:v>
                </c:pt>
                <c:pt idx="32">
                  <c:v>42342.333333333336</c:v>
                </c:pt>
                <c:pt idx="33">
                  <c:v>42342.329861111109</c:v>
                </c:pt>
                <c:pt idx="34">
                  <c:v>42342.326388888891</c:v>
                </c:pt>
                <c:pt idx="35">
                  <c:v>42342.322916666664</c:v>
                </c:pt>
                <c:pt idx="36">
                  <c:v>42342.319444444445</c:v>
                </c:pt>
                <c:pt idx="37">
                  <c:v>42342.315972222219</c:v>
                </c:pt>
                <c:pt idx="38">
                  <c:v>42342.3125</c:v>
                </c:pt>
                <c:pt idx="39">
                  <c:v>42342.309027777781</c:v>
                </c:pt>
                <c:pt idx="40">
                  <c:v>42342.305555555555</c:v>
                </c:pt>
                <c:pt idx="41">
                  <c:v>42342.302083333336</c:v>
                </c:pt>
                <c:pt idx="42">
                  <c:v>42342.298611111109</c:v>
                </c:pt>
                <c:pt idx="43">
                  <c:v>42342.295138888891</c:v>
                </c:pt>
                <c:pt idx="44">
                  <c:v>42342.291666666664</c:v>
                </c:pt>
                <c:pt idx="45">
                  <c:v>42342.288194444445</c:v>
                </c:pt>
                <c:pt idx="46">
                  <c:v>42342.284722222219</c:v>
                </c:pt>
                <c:pt idx="47">
                  <c:v>42342.28125</c:v>
                </c:pt>
                <c:pt idx="48">
                  <c:v>42342.277777777781</c:v>
                </c:pt>
                <c:pt idx="49">
                  <c:v>42342.274305555555</c:v>
                </c:pt>
                <c:pt idx="50">
                  <c:v>42342.270833333336</c:v>
                </c:pt>
                <c:pt idx="51">
                  <c:v>42342.267361111109</c:v>
                </c:pt>
                <c:pt idx="52">
                  <c:v>42342.263888888891</c:v>
                </c:pt>
                <c:pt idx="53">
                  <c:v>42342.260416666664</c:v>
                </c:pt>
                <c:pt idx="54">
                  <c:v>42342.256944444445</c:v>
                </c:pt>
                <c:pt idx="55">
                  <c:v>42342.253472222219</c:v>
                </c:pt>
                <c:pt idx="56">
                  <c:v>42342.25</c:v>
                </c:pt>
                <c:pt idx="57">
                  <c:v>42342.246527777781</c:v>
                </c:pt>
                <c:pt idx="58">
                  <c:v>42342.243055555555</c:v>
                </c:pt>
                <c:pt idx="59">
                  <c:v>42342.239583333336</c:v>
                </c:pt>
                <c:pt idx="60">
                  <c:v>42342.236111111109</c:v>
                </c:pt>
              </c:numCache>
            </c:numRef>
          </c:cat>
          <c:val>
            <c:numRef>
              <c:f>Sheet1!$CL$6:$CL$66</c:f>
              <c:numCache>
                <c:formatCode>General</c:formatCode>
                <c:ptCount val="61"/>
                <c:pt idx="0">
                  <c:v>99.671875</c:v>
                </c:pt>
                <c:pt idx="1">
                  <c:v>99.671875</c:v>
                </c:pt>
                <c:pt idx="2">
                  <c:v>99.65625</c:v>
                </c:pt>
                <c:pt idx="3">
                  <c:v>99.578125</c:v>
                </c:pt>
                <c:pt idx="4">
                  <c:v>99.5625</c:v>
                </c:pt>
                <c:pt idx="5">
                  <c:v>99.578125</c:v>
                </c:pt>
                <c:pt idx="6">
                  <c:v>99.515625</c:v>
                </c:pt>
                <c:pt idx="7">
                  <c:v>99.515625</c:v>
                </c:pt>
                <c:pt idx="8">
                  <c:v>99.5</c:v>
                </c:pt>
                <c:pt idx="9">
                  <c:v>99.484375</c:v>
                </c:pt>
                <c:pt idx="10">
                  <c:v>99.453125</c:v>
                </c:pt>
                <c:pt idx="11">
                  <c:v>99.546875</c:v>
                </c:pt>
                <c:pt idx="12">
                  <c:v>99.59375</c:v>
                </c:pt>
                <c:pt idx="13">
                  <c:v>99.65625</c:v>
                </c:pt>
                <c:pt idx="14">
                  <c:v>99.59375</c:v>
                </c:pt>
                <c:pt idx="15">
                  <c:v>99.6875</c:v>
                </c:pt>
                <c:pt idx="16">
                  <c:v>99.6875</c:v>
                </c:pt>
                <c:pt idx="17">
                  <c:v>99.6875</c:v>
                </c:pt>
                <c:pt idx="18">
                  <c:v>99.671875</c:v>
                </c:pt>
                <c:pt idx="19">
                  <c:v>99.609375</c:v>
                </c:pt>
                <c:pt idx="20">
                  <c:v>99.53125</c:v>
                </c:pt>
                <c:pt idx="21">
                  <c:v>99.546875</c:v>
                </c:pt>
                <c:pt idx="22">
                  <c:v>99.625</c:v>
                </c:pt>
                <c:pt idx="23">
                  <c:v>99.578125</c:v>
                </c:pt>
                <c:pt idx="24">
                  <c:v>99.640625</c:v>
                </c:pt>
                <c:pt idx="25">
                  <c:v>99.609375</c:v>
                </c:pt>
                <c:pt idx="26">
                  <c:v>99.53125</c:v>
                </c:pt>
                <c:pt idx="27">
                  <c:v>99.5</c:v>
                </c:pt>
                <c:pt idx="28">
                  <c:v>99.5</c:v>
                </c:pt>
                <c:pt idx="29">
                  <c:v>99.5</c:v>
                </c:pt>
                <c:pt idx="30">
                  <c:v>99.59375</c:v>
                </c:pt>
                <c:pt idx="31">
                  <c:v>99.625</c:v>
                </c:pt>
                <c:pt idx="32">
                  <c:v>99.5</c:v>
                </c:pt>
                <c:pt idx="33">
                  <c:v>99.515625</c:v>
                </c:pt>
                <c:pt idx="34">
                  <c:v>99.34375</c:v>
                </c:pt>
                <c:pt idx="35">
                  <c:v>99.1875</c:v>
                </c:pt>
                <c:pt idx="36">
                  <c:v>99.171875</c:v>
                </c:pt>
                <c:pt idx="37">
                  <c:v>99.109375</c:v>
                </c:pt>
                <c:pt idx="38">
                  <c:v>99.390625</c:v>
                </c:pt>
                <c:pt idx="39">
                  <c:v>99.53125</c:v>
                </c:pt>
                <c:pt idx="40">
                  <c:v>99.453125</c:v>
                </c:pt>
                <c:pt idx="41">
                  <c:v>99.421875</c:v>
                </c:pt>
                <c:pt idx="42">
                  <c:v>99.421875</c:v>
                </c:pt>
                <c:pt idx="43">
                  <c:v>99.421875</c:v>
                </c:pt>
                <c:pt idx="44">
                  <c:v>99.453125</c:v>
                </c:pt>
                <c:pt idx="45">
                  <c:v>99.4375</c:v>
                </c:pt>
                <c:pt idx="46">
                  <c:v>99.421875</c:v>
                </c:pt>
                <c:pt idx="47">
                  <c:v>99.46875</c:v>
                </c:pt>
                <c:pt idx="48">
                  <c:v>99.46875</c:v>
                </c:pt>
                <c:pt idx="49">
                  <c:v>99.46875</c:v>
                </c:pt>
                <c:pt idx="50">
                  <c:v>99.46875</c:v>
                </c:pt>
                <c:pt idx="51">
                  <c:v>99.5</c:v>
                </c:pt>
                <c:pt idx="52">
                  <c:v>99.46875</c:v>
                </c:pt>
                <c:pt idx="53">
                  <c:v>99.453125</c:v>
                </c:pt>
                <c:pt idx="54">
                  <c:v>99.421875</c:v>
                </c:pt>
                <c:pt idx="55">
                  <c:v>99.46875</c:v>
                </c:pt>
                <c:pt idx="56">
                  <c:v>99.515625</c:v>
                </c:pt>
                <c:pt idx="57">
                  <c:v>99.53125</c:v>
                </c:pt>
                <c:pt idx="58">
                  <c:v>99.515625</c:v>
                </c:pt>
                <c:pt idx="59">
                  <c:v>99.453125</c:v>
                </c:pt>
                <c:pt idx="60">
                  <c:v>99.5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42342.444444444445</c:v>
                </c:pt>
                <c:pt idx="1">
                  <c:v>42342.440972222219</c:v>
                </c:pt>
                <c:pt idx="2">
                  <c:v>42342.4375</c:v>
                </c:pt>
                <c:pt idx="3">
                  <c:v>42342.434027777781</c:v>
                </c:pt>
                <c:pt idx="4">
                  <c:v>42342.430555555555</c:v>
                </c:pt>
                <c:pt idx="5">
                  <c:v>42342.427083333336</c:v>
                </c:pt>
                <c:pt idx="6">
                  <c:v>42342.423611111109</c:v>
                </c:pt>
                <c:pt idx="7">
                  <c:v>42342.420138888891</c:v>
                </c:pt>
                <c:pt idx="8">
                  <c:v>42342.416666666664</c:v>
                </c:pt>
                <c:pt idx="9">
                  <c:v>42342.413194444445</c:v>
                </c:pt>
                <c:pt idx="10">
                  <c:v>42342.409722222219</c:v>
                </c:pt>
                <c:pt idx="11">
                  <c:v>42342.40625</c:v>
                </c:pt>
                <c:pt idx="12">
                  <c:v>42342.402777777781</c:v>
                </c:pt>
                <c:pt idx="13">
                  <c:v>42342.399305555555</c:v>
                </c:pt>
                <c:pt idx="14">
                  <c:v>42342.395833333336</c:v>
                </c:pt>
                <c:pt idx="15">
                  <c:v>42342.392361111109</c:v>
                </c:pt>
                <c:pt idx="16">
                  <c:v>42342.388888888891</c:v>
                </c:pt>
                <c:pt idx="17">
                  <c:v>42342.385416666664</c:v>
                </c:pt>
                <c:pt idx="18">
                  <c:v>42342.381944444445</c:v>
                </c:pt>
                <c:pt idx="19">
                  <c:v>42342.378472222219</c:v>
                </c:pt>
                <c:pt idx="20">
                  <c:v>42342.375</c:v>
                </c:pt>
                <c:pt idx="21">
                  <c:v>42342.371527777781</c:v>
                </c:pt>
                <c:pt idx="22">
                  <c:v>42342.368055555555</c:v>
                </c:pt>
                <c:pt idx="23">
                  <c:v>42342.364583333336</c:v>
                </c:pt>
                <c:pt idx="24">
                  <c:v>42342.361111111109</c:v>
                </c:pt>
                <c:pt idx="25">
                  <c:v>42342.357638888891</c:v>
                </c:pt>
                <c:pt idx="26">
                  <c:v>42342.354166666664</c:v>
                </c:pt>
                <c:pt idx="27">
                  <c:v>42342.350694444445</c:v>
                </c:pt>
                <c:pt idx="28">
                  <c:v>42342.347222222219</c:v>
                </c:pt>
                <c:pt idx="29">
                  <c:v>42342.34375</c:v>
                </c:pt>
                <c:pt idx="30">
                  <c:v>42342.340277777781</c:v>
                </c:pt>
                <c:pt idx="31">
                  <c:v>42342.336805555555</c:v>
                </c:pt>
                <c:pt idx="32">
                  <c:v>42342.333333333336</c:v>
                </c:pt>
                <c:pt idx="33">
                  <c:v>42342.329861111109</c:v>
                </c:pt>
                <c:pt idx="34">
                  <c:v>42342.326388888891</c:v>
                </c:pt>
                <c:pt idx="35">
                  <c:v>42342.322916666664</c:v>
                </c:pt>
                <c:pt idx="36">
                  <c:v>42342.319444444445</c:v>
                </c:pt>
                <c:pt idx="37">
                  <c:v>42342.315972222219</c:v>
                </c:pt>
                <c:pt idx="38">
                  <c:v>42342.3125</c:v>
                </c:pt>
                <c:pt idx="39">
                  <c:v>42342.309027777781</c:v>
                </c:pt>
                <c:pt idx="40">
                  <c:v>42342.305555555555</c:v>
                </c:pt>
                <c:pt idx="41">
                  <c:v>42342.302083333336</c:v>
                </c:pt>
                <c:pt idx="42">
                  <c:v>42342.298611111109</c:v>
                </c:pt>
                <c:pt idx="43">
                  <c:v>42342.295138888891</c:v>
                </c:pt>
                <c:pt idx="44">
                  <c:v>42342.291666666664</c:v>
                </c:pt>
                <c:pt idx="45">
                  <c:v>42342.288194444445</c:v>
                </c:pt>
                <c:pt idx="46">
                  <c:v>42342.284722222219</c:v>
                </c:pt>
                <c:pt idx="47">
                  <c:v>42342.28125</c:v>
                </c:pt>
                <c:pt idx="48">
                  <c:v>42342.277777777781</c:v>
                </c:pt>
                <c:pt idx="49">
                  <c:v>42342.274305555555</c:v>
                </c:pt>
                <c:pt idx="50">
                  <c:v>42342.270833333336</c:v>
                </c:pt>
                <c:pt idx="51">
                  <c:v>42342.267361111109</c:v>
                </c:pt>
                <c:pt idx="52">
                  <c:v>42342.263888888891</c:v>
                </c:pt>
                <c:pt idx="53">
                  <c:v>42342.260416666664</c:v>
                </c:pt>
                <c:pt idx="54">
                  <c:v>42342.256944444445</c:v>
                </c:pt>
                <c:pt idx="55">
                  <c:v>42342.253472222219</c:v>
                </c:pt>
                <c:pt idx="56">
                  <c:v>42342.25</c:v>
                </c:pt>
                <c:pt idx="57">
                  <c:v>42342.246527777781</c:v>
                </c:pt>
                <c:pt idx="58">
                  <c:v>42342.243055555555</c:v>
                </c:pt>
                <c:pt idx="59">
                  <c:v>42342.239583333336</c:v>
                </c:pt>
                <c:pt idx="60">
                  <c:v>42342.236111111109</c:v>
                </c:pt>
              </c:numCache>
            </c:numRef>
          </c:cat>
          <c:val>
            <c:numRef>
              <c:f>Sheet1!$CM$6:$CM$66</c:f>
              <c:numCache>
                <c:formatCode>General</c:formatCode>
                <c:ptCount val="61"/>
                <c:pt idx="0">
                  <c:v>99.6875</c:v>
                </c:pt>
                <c:pt idx="1">
                  <c:v>99.6875</c:v>
                </c:pt>
                <c:pt idx="2">
                  <c:v>99.703125</c:v>
                </c:pt>
                <c:pt idx="3">
                  <c:v>99.671875</c:v>
                </c:pt>
                <c:pt idx="4">
                  <c:v>99.59375</c:v>
                </c:pt>
                <c:pt idx="5">
                  <c:v>99.59375</c:v>
                </c:pt>
                <c:pt idx="6">
                  <c:v>99.59375</c:v>
                </c:pt>
                <c:pt idx="7">
                  <c:v>99.546875</c:v>
                </c:pt>
                <c:pt idx="8">
                  <c:v>99.546875</c:v>
                </c:pt>
                <c:pt idx="9">
                  <c:v>99.515625</c:v>
                </c:pt>
                <c:pt idx="10">
                  <c:v>99.515625</c:v>
                </c:pt>
                <c:pt idx="11">
                  <c:v>99.546875</c:v>
                </c:pt>
                <c:pt idx="12">
                  <c:v>99.640625</c:v>
                </c:pt>
                <c:pt idx="13">
                  <c:v>99.671875</c:v>
                </c:pt>
                <c:pt idx="14">
                  <c:v>99.671875</c:v>
                </c:pt>
                <c:pt idx="15">
                  <c:v>99.6875</c:v>
                </c:pt>
                <c:pt idx="16">
                  <c:v>99.703125</c:v>
                </c:pt>
                <c:pt idx="17">
                  <c:v>99.734375</c:v>
                </c:pt>
                <c:pt idx="18">
                  <c:v>99.71875</c:v>
                </c:pt>
                <c:pt idx="19">
                  <c:v>99.6875</c:v>
                </c:pt>
                <c:pt idx="20">
                  <c:v>99.640625</c:v>
                </c:pt>
                <c:pt idx="21">
                  <c:v>99.578125</c:v>
                </c:pt>
                <c:pt idx="22">
                  <c:v>99.625</c:v>
                </c:pt>
                <c:pt idx="23">
                  <c:v>99.640625</c:v>
                </c:pt>
                <c:pt idx="24">
                  <c:v>99.65625</c:v>
                </c:pt>
                <c:pt idx="25">
                  <c:v>99.6875</c:v>
                </c:pt>
                <c:pt idx="26">
                  <c:v>99.625</c:v>
                </c:pt>
                <c:pt idx="27">
                  <c:v>99.578125</c:v>
                </c:pt>
                <c:pt idx="28">
                  <c:v>99.546875</c:v>
                </c:pt>
                <c:pt idx="29">
                  <c:v>99.5625</c:v>
                </c:pt>
                <c:pt idx="30">
                  <c:v>99.609375</c:v>
                </c:pt>
                <c:pt idx="31">
                  <c:v>99.703125</c:v>
                </c:pt>
                <c:pt idx="32">
                  <c:v>99.671875</c:v>
                </c:pt>
                <c:pt idx="33">
                  <c:v>99.59375</c:v>
                </c:pt>
                <c:pt idx="34">
                  <c:v>99.59375</c:v>
                </c:pt>
                <c:pt idx="35">
                  <c:v>99.4375</c:v>
                </c:pt>
                <c:pt idx="36">
                  <c:v>99.234375</c:v>
                </c:pt>
                <c:pt idx="37">
                  <c:v>99.203125</c:v>
                </c:pt>
                <c:pt idx="38">
                  <c:v>99.9375</c:v>
                </c:pt>
                <c:pt idx="39">
                  <c:v>99.9375</c:v>
                </c:pt>
                <c:pt idx="40">
                  <c:v>99.5625</c:v>
                </c:pt>
                <c:pt idx="41">
                  <c:v>99.46875</c:v>
                </c:pt>
                <c:pt idx="42">
                  <c:v>99.4375</c:v>
                </c:pt>
                <c:pt idx="43">
                  <c:v>99.421875</c:v>
                </c:pt>
                <c:pt idx="44">
                  <c:v>99.46875</c:v>
                </c:pt>
                <c:pt idx="45">
                  <c:v>99.453125</c:v>
                </c:pt>
                <c:pt idx="46">
                  <c:v>99.46875</c:v>
                </c:pt>
                <c:pt idx="47">
                  <c:v>99.484375</c:v>
                </c:pt>
                <c:pt idx="48">
                  <c:v>99.484375</c:v>
                </c:pt>
                <c:pt idx="49">
                  <c:v>99.46875</c:v>
                </c:pt>
                <c:pt idx="50">
                  <c:v>99.5</c:v>
                </c:pt>
                <c:pt idx="51">
                  <c:v>99.515625</c:v>
                </c:pt>
                <c:pt idx="52">
                  <c:v>99.515625</c:v>
                </c:pt>
                <c:pt idx="53">
                  <c:v>99.484375</c:v>
                </c:pt>
                <c:pt idx="54">
                  <c:v>99.453125</c:v>
                </c:pt>
                <c:pt idx="55">
                  <c:v>99.484375</c:v>
                </c:pt>
                <c:pt idx="56">
                  <c:v>99.515625</c:v>
                </c:pt>
                <c:pt idx="57">
                  <c:v>99.53125</c:v>
                </c:pt>
                <c:pt idx="58">
                  <c:v>99.53125</c:v>
                </c:pt>
                <c:pt idx="59">
                  <c:v>99.53125</c:v>
                </c:pt>
                <c:pt idx="60">
                  <c:v>99.5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42342.444444444445</c:v>
                </c:pt>
                <c:pt idx="1">
                  <c:v>42342.440972222219</c:v>
                </c:pt>
                <c:pt idx="2">
                  <c:v>42342.4375</c:v>
                </c:pt>
                <c:pt idx="3">
                  <c:v>42342.434027777781</c:v>
                </c:pt>
                <c:pt idx="4">
                  <c:v>42342.430555555555</c:v>
                </c:pt>
                <c:pt idx="5">
                  <c:v>42342.427083333336</c:v>
                </c:pt>
                <c:pt idx="6">
                  <c:v>42342.423611111109</c:v>
                </c:pt>
                <c:pt idx="7">
                  <c:v>42342.420138888891</c:v>
                </c:pt>
                <c:pt idx="8">
                  <c:v>42342.416666666664</c:v>
                </c:pt>
                <c:pt idx="9">
                  <c:v>42342.413194444445</c:v>
                </c:pt>
                <c:pt idx="10">
                  <c:v>42342.409722222219</c:v>
                </c:pt>
                <c:pt idx="11">
                  <c:v>42342.40625</c:v>
                </c:pt>
                <c:pt idx="12">
                  <c:v>42342.402777777781</c:v>
                </c:pt>
                <c:pt idx="13">
                  <c:v>42342.399305555555</c:v>
                </c:pt>
                <c:pt idx="14">
                  <c:v>42342.395833333336</c:v>
                </c:pt>
                <c:pt idx="15">
                  <c:v>42342.392361111109</c:v>
                </c:pt>
                <c:pt idx="16">
                  <c:v>42342.388888888891</c:v>
                </c:pt>
                <c:pt idx="17">
                  <c:v>42342.385416666664</c:v>
                </c:pt>
                <c:pt idx="18">
                  <c:v>42342.381944444445</c:v>
                </c:pt>
                <c:pt idx="19">
                  <c:v>42342.378472222219</c:v>
                </c:pt>
                <c:pt idx="20">
                  <c:v>42342.375</c:v>
                </c:pt>
                <c:pt idx="21">
                  <c:v>42342.371527777781</c:v>
                </c:pt>
                <c:pt idx="22">
                  <c:v>42342.368055555555</c:v>
                </c:pt>
                <c:pt idx="23">
                  <c:v>42342.364583333336</c:v>
                </c:pt>
                <c:pt idx="24">
                  <c:v>42342.361111111109</c:v>
                </c:pt>
                <c:pt idx="25">
                  <c:v>42342.357638888891</c:v>
                </c:pt>
                <c:pt idx="26">
                  <c:v>42342.354166666664</c:v>
                </c:pt>
                <c:pt idx="27">
                  <c:v>42342.350694444445</c:v>
                </c:pt>
                <c:pt idx="28">
                  <c:v>42342.347222222219</c:v>
                </c:pt>
                <c:pt idx="29">
                  <c:v>42342.34375</c:v>
                </c:pt>
                <c:pt idx="30">
                  <c:v>42342.340277777781</c:v>
                </c:pt>
                <c:pt idx="31">
                  <c:v>42342.336805555555</c:v>
                </c:pt>
                <c:pt idx="32">
                  <c:v>42342.333333333336</c:v>
                </c:pt>
                <c:pt idx="33">
                  <c:v>42342.329861111109</c:v>
                </c:pt>
                <c:pt idx="34">
                  <c:v>42342.326388888891</c:v>
                </c:pt>
                <c:pt idx="35">
                  <c:v>42342.322916666664</c:v>
                </c:pt>
                <c:pt idx="36">
                  <c:v>42342.319444444445</c:v>
                </c:pt>
                <c:pt idx="37">
                  <c:v>42342.315972222219</c:v>
                </c:pt>
                <c:pt idx="38">
                  <c:v>42342.3125</c:v>
                </c:pt>
                <c:pt idx="39">
                  <c:v>42342.309027777781</c:v>
                </c:pt>
                <c:pt idx="40">
                  <c:v>42342.305555555555</c:v>
                </c:pt>
                <c:pt idx="41">
                  <c:v>42342.302083333336</c:v>
                </c:pt>
                <c:pt idx="42">
                  <c:v>42342.298611111109</c:v>
                </c:pt>
                <c:pt idx="43">
                  <c:v>42342.295138888891</c:v>
                </c:pt>
                <c:pt idx="44">
                  <c:v>42342.291666666664</c:v>
                </c:pt>
                <c:pt idx="45">
                  <c:v>42342.288194444445</c:v>
                </c:pt>
                <c:pt idx="46">
                  <c:v>42342.284722222219</c:v>
                </c:pt>
                <c:pt idx="47">
                  <c:v>42342.28125</c:v>
                </c:pt>
                <c:pt idx="48">
                  <c:v>42342.277777777781</c:v>
                </c:pt>
                <c:pt idx="49">
                  <c:v>42342.274305555555</c:v>
                </c:pt>
                <c:pt idx="50">
                  <c:v>42342.270833333336</c:v>
                </c:pt>
                <c:pt idx="51">
                  <c:v>42342.267361111109</c:v>
                </c:pt>
                <c:pt idx="52">
                  <c:v>42342.263888888891</c:v>
                </c:pt>
                <c:pt idx="53">
                  <c:v>42342.260416666664</c:v>
                </c:pt>
                <c:pt idx="54">
                  <c:v>42342.256944444445</c:v>
                </c:pt>
                <c:pt idx="55">
                  <c:v>42342.253472222219</c:v>
                </c:pt>
                <c:pt idx="56">
                  <c:v>42342.25</c:v>
                </c:pt>
                <c:pt idx="57">
                  <c:v>42342.246527777781</c:v>
                </c:pt>
                <c:pt idx="58">
                  <c:v>42342.243055555555</c:v>
                </c:pt>
                <c:pt idx="59">
                  <c:v>42342.239583333336</c:v>
                </c:pt>
                <c:pt idx="60">
                  <c:v>42342.236111111109</c:v>
                </c:pt>
              </c:numCache>
            </c:numRef>
          </c:cat>
          <c:val>
            <c:numRef>
              <c:f>Sheet1!$CN$6:$CN$66</c:f>
              <c:numCache>
                <c:formatCode>General</c:formatCode>
                <c:ptCount val="61"/>
                <c:pt idx="0">
                  <c:v>99.65625</c:v>
                </c:pt>
                <c:pt idx="1">
                  <c:v>99.640625</c:v>
                </c:pt>
                <c:pt idx="2">
                  <c:v>99.625</c:v>
                </c:pt>
                <c:pt idx="3">
                  <c:v>99.5625</c:v>
                </c:pt>
                <c:pt idx="4">
                  <c:v>99.53125</c:v>
                </c:pt>
                <c:pt idx="5">
                  <c:v>99.53125</c:v>
                </c:pt>
                <c:pt idx="6">
                  <c:v>99.515625</c:v>
                </c:pt>
                <c:pt idx="7">
                  <c:v>99.484375</c:v>
                </c:pt>
                <c:pt idx="8">
                  <c:v>99.46875</c:v>
                </c:pt>
                <c:pt idx="9">
                  <c:v>99.453125</c:v>
                </c:pt>
                <c:pt idx="10">
                  <c:v>99.4375</c:v>
                </c:pt>
                <c:pt idx="11">
                  <c:v>99.4375</c:v>
                </c:pt>
                <c:pt idx="12">
                  <c:v>99.53125</c:v>
                </c:pt>
                <c:pt idx="13">
                  <c:v>99.578125</c:v>
                </c:pt>
                <c:pt idx="14">
                  <c:v>99.59375</c:v>
                </c:pt>
                <c:pt idx="15">
                  <c:v>99.5625</c:v>
                </c:pt>
                <c:pt idx="16">
                  <c:v>99.671875</c:v>
                </c:pt>
                <c:pt idx="17">
                  <c:v>99.671875</c:v>
                </c:pt>
                <c:pt idx="18">
                  <c:v>99.640625</c:v>
                </c:pt>
                <c:pt idx="19">
                  <c:v>99.609375</c:v>
                </c:pt>
                <c:pt idx="20">
                  <c:v>99.515625</c:v>
                </c:pt>
                <c:pt idx="21">
                  <c:v>99.53125</c:v>
                </c:pt>
                <c:pt idx="22">
                  <c:v>99.53125</c:v>
                </c:pt>
                <c:pt idx="23">
                  <c:v>99.578125</c:v>
                </c:pt>
                <c:pt idx="24">
                  <c:v>99.578125</c:v>
                </c:pt>
                <c:pt idx="25">
                  <c:v>99.578125</c:v>
                </c:pt>
                <c:pt idx="26">
                  <c:v>99.5</c:v>
                </c:pt>
                <c:pt idx="27">
                  <c:v>99.5</c:v>
                </c:pt>
                <c:pt idx="28">
                  <c:v>99.46875</c:v>
                </c:pt>
                <c:pt idx="29">
                  <c:v>99.46875</c:v>
                </c:pt>
                <c:pt idx="30">
                  <c:v>99.484375</c:v>
                </c:pt>
                <c:pt idx="31">
                  <c:v>99.59375</c:v>
                </c:pt>
                <c:pt idx="32">
                  <c:v>99.46875</c:v>
                </c:pt>
                <c:pt idx="33">
                  <c:v>99.453125</c:v>
                </c:pt>
                <c:pt idx="34">
                  <c:v>99.3125</c:v>
                </c:pt>
                <c:pt idx="35">
                  <c:v>99.171875</c:v>
                </c:pt>
                <c:pt idx="36">
                  <c:v>99.09375</c:v>
                </c:pt>
                <c:pt idx="37">
                  <c:v>99.046875</c:v>
                </c:pt>
                <c:pt idx="38">
                  <c:v>99.0625</c:v>
                </c:pt>
                <c:pt idx="39">
                  <c:v>99.09375</c:v>
                </c:pt>
                <c:pt idx="40">
                  <c:v>99.4375</c:v>
                </c:pt>
                <c:pt idx="41">
                  <c:v>99.40625</c:v>
                </c:pt>
                <c:pt idx="42">
                  <c:v>99.390625</c:v>
                </c:pt>
                <c:pt idx="43">
                  <c:v>99.375</c:v>
                </c:pt>
                <c:pt idx="44">
                  <c:v>99.40625</c:v>
                </c:pt>
                <c:pt idx="45">
                  <c:v>99.40625</c:v>
                </c:pt>
                <c:pt idx="46">
                  <c:v>99.421875</c:v>
                </c:pt>
                <c:pt idx="47">
                  <c:v>99.421875</c:v>
                </c:pt>
                <c:pt idx="48">
                  <c:v>99.453125</c:v>
                </c:pt>
                <c:pt idx="49">
                  <c:v>99.4375</c:v>
                </c:pt>
                <c:pt idx="50">
                  <c:v>99.4375</c:v>
                </c:pt>
                <c:pt idx="51">
                  <c:v>99.46875</c:v>
                </c:pt>
                <c:pt idx="52">
                  <c:v>99.453125</c:v>
                </c:pt>
                <c:pt idx="53">
                  <c:v>99.421875</c:v>
                </c:pt>
                <c:pt idx="54">
                  <c:v>99.390625</c:v>
                </c:pt>
                <c:pt idx="55">
                  <c:v>99.40625</c:v>
                </c:pt>
                <c:pt idx="56">
                  <c:v>99.453125</c:v>
                </c:pt>
                <c:pt idx="57">
                  <c:v>99.5</c:v>
                </c:pt>
                <c:pt idx="58">
                  <c:v>99.484375</c:v>
                </c:pt>
                <c:pt idx="59">
                  <c:v>99.4375</c:v>
                </c:pt>
                <c:pt idx="60">
                  <c:v>99.4375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42342.444444444445</c:v>
                </c:pt>
                <c:pt idx="1">
                  <c:v>42342.440972222219</c:v>
                </c:pt>
                <c:pt idx="2">
                  <c:v>42342.4375</c:v>
                </c:pt>
                <c:pt idx="3">
                  <c:v>42342.434027777781</c:v>
                </c:pt>
                <c:pt idx="4">
                  <c:v>42342.430555555555</c:v>
                </c:pt>
                <c:pt idx="5">
                  <c:v>42342.427083333336</c:v>
                </c:pt>
                <c:pt idx="6">
                  <c:v>42342.423611111109</c:v>
                </c:pt>
                <c:pt idx="7">
                  <c:v>42342.420138888891</c:v>
                </c:pt>
                <c:pt idx="8">
                  <c:v>42342.416666666664</c:v>
                </c:pt>
                <c:pt idx="9">
                  <c:v>42342.413194444445</c:v>
                </c:pt>
                <c:pt idx="10">
                  <c:v>42342.409722222219</c:v>
                </c:pt>
                <c:pt idx="11">
                  <c:v>42342.40625</c:v>
                </c:pt>
                <c:pt idx="12">
                  <c:v>42342.402777777781</c:v>
                </c:pt>
                <c:pt idx="13">
                  <c:v>42342.399305555555</c:v>
                </c:pt>
                <c:pt idx="14">
                  <c:v>42342.395833333336</c:v>
                </c:pt>
                <c:pt idx="15">
                  <c:v>42342.392361111109</c:v>
                </c:pt>
                <c:pt idx="16">
                  <c:v>42342.388888888891</c:v>
                </c:pt>
                <c:pt idx="17">
                  <c:v>42342.385416666664</c:v>
                </c:pt>
                <c:pt idx="18">
                  <c:v>42342.381944444445</c:v>
                </c:pt>
                <c:pt idx="19">
                  <c:v>42342.378472222219</c:v>
                </c:pt>
                <c:pt idx="20">
                  <c:v>42342.375</c:v>
                </c:pt>
                <c:pt idx="21">
                  <c:v>42342.371527777781</c:v>
                </c:pt>
                <c:pt idx="22">
                  <c:v>42342.368055555555</c:v>
                </c:pt>
                <c:pt idx="23">
                  <c:v>42342.364583333336</c:v>
                </c:pt>
                <c:pt idx="24">
                  <c:v>42342.361111111109</c:v>
                </c:pt>
                <c:pt idx="25">
                  <c:v>42342.357638888891</c:v>
                </c:pt>
                <c:pt idx="26">
                  <c:v>42342.354166666664</c:v>
                </c:pt>
                <c:pt idx="27">
                  <c:v>42342.350694444445</c:v>
                </c:pt>
                <c:pt idx="28">
                  <c:v>42342.347222222219</c:v>
                </c:pt>
                <c:pt idx="29">
                  <c:v>42342.34375</c:v>
                </c:pt>
                <c:pt idx="30">
                  <c:v>42342.340277777781</c:v>
                </c:pt>
                <c:pt idx="31">
                  <c:v>42342.336805555555</c:v>
                </c:pt>
                <c:pt idx="32">
                  <c:v>42342.333333333336</c:v>
                </c:pt>
                <c:pt idx="33">
                  <c:v>42342.329861111109</c:v>
                </c:pt>
                <c:pt idx="34">
                  <c:v>42342.326388888891</c:v>
                </c:pt>
                <c:pt idx="35">
                  <c:v>42342.322916666664</c:v>
                </c:pt>
                <c:pt idx="36">
                  <c:v>42342.319444444445</c:v>
                </c:pt>
                <c:pt idx="37">
                  <c:v>42342.315972222219</c:v>
                </c:pt>
                <c:pt idx="38">
                  <c:v>42342.3125</c:v>
                </c:pt>
                <c:pt idx="39">
                  <c:v>42342.309027777781</c:v>
                </c:pt>
                <c:pt idx="40">
                  <c:v>42342.305555555555</c:v>
                </c:pt>
                <c:pt idx="41">
                  <c:v>42342.302083333336</c:v>
                </c:pt>
                <c:pt idx="42">
                  <c:v>42342.298611111109</c:v>
                </c:pt>
                <c:pt idx="43">
                  <c:v>42342.295138888891</c:v>
                </c:pt>
                <c:pt idx="44">
                  <c:v>42342.291666666664</c:v>
                </c:pt>
                <c:pt idx="45">
                  <c:v>42342.288194444445</c:v>
                </c:pt>
                <c:pt idx="46">
                  <c:v>42342.284722222219</c:v>
                </c:pt>
                <c:pt idx="47">
                  <c:v>42342.28125</c:v>
                </c:pt>
                <c:pt idx="48">
                  <c:v>42342.277777777781</c:v>
                </c:pt>
                <c:pt idx="49">
                  <c:v>42342.274305555555</c:v>
                </c:pt>
                <c:pt idx="50">
                  <c:v>42342.270833333336</c:v>
                </c:pt>
                <c:pt idx="51">
                  <c:v>42342.267361111109</c:v>
                </c:pt>
                <c:pt idx="52">
                  <c:v>42342.263888888891</c:v>
                </c:pt>
                <c:pt idx="53">
                  <c:v>42342.260416666664</c:v>
                </c:pt>
                <c:pt idx="54">
                  <c:v>42342.256944444445</c:v>
                </c:pt>
                <c:pt idx="55">
                  <c:v>42342.253472222219</c:v>
                </c:pt>
                <c:pt idx="56">
                  <c:v>42342.25</c:v>
                </c:pt>
                <c:pt idx="57">
                  <c:v>42342.246527777781</c:v>
                </c:pt>
                <c:pt idx="58">
                  <c:v>42342.243055555555</c:v>
                </c:pt>
                <c:pt idx="59">
                  <c:v>42342.239583333336</c:v>
                </c:pt>
                <c:pt idx="60">
                  <c:v>42342.236111111109</c:v>
                </c:pt>
              </c:numCache>
            </c:numRef>
          </c:cat>
          <c:val>
            <c:numRef>
              <c:f>Sheet1!$CO$6:$CO$66</c:f>
              <c:numCache>
                <c:formatCode>General</c:formatCode>
                <c:ptCount val="61"/>
                <c:pt idx="0">
                  <c:v>99.671875</c:v>
                </c:pt>
                <c:pt idx="1">
                  <c:v>99.65625</c:v>
                </c:pt>
                <c:pt idx="2">
                  <c:v>99.671875</c:v>
                </c:pt>
                <c:pt idx="3">
                  <c:v>99.640625</c:v>
                </c:pt>
                <c:pt idx="4">
                  <c:v>99.5625</c:v>
                </c:pt>
                <c:pt idx="5">
                  <c:v>99.546875</c:v>
                </c:pt>
                <c:pt idx="6">
                  <c:v>99.5625</c:v>
                </c:pt>
                <c:pt idx="7">
                  <c:v>99.515625</c:v>
                </c:pt>
                <c:pt idx="8">
                  <c:v>99.515625</c:v>
                </c:pt>
                <c:pt idx="9">
                  <c:v>99.484375</c:v>
                </c:pt>
                <c:pt idx="10">
                  <c:v>99.484375</c:v>
                </c:pt>
                <c:pt idx="11">
                  <c:v>99.453125</c:v>
                </c:pt>
                <c:pt idx="12">
                  <c:v>99.53125</c:v>
                </c:pt>
                <c:pt idx="13">
                  <c:v>99.578125</c:v>
                </c:pt>
                <c:pt idx="14">
                  <c:v>99.65625</c:v>
                </c:pt>
                <c:pt idx="15">
                  <c:v>99.59375</c:v>
                </c:pt>
                <c:pt idx="16">
                  <c:v>99.671875</c:v>
                </c:pt>
                <c:pt idx="17">
                  <c:v>99.671875</c:v>
                </c:pt>
                <c:pt idx="18">
                  <c:v>99.6875</c:v>
                </c:pt>
                <c:pt idx="19">
                  <c:v>99.671875</c:v>
                </c:pt>
                <c:pt idx="20">
                  <c:v>99.609375</c:v>
                </c:pt>
                <c:pt idx="21">
                  <c:v>99.53125</c:v>
                </c:pt>
                <c:pt idx="22">
                  <c:v>99.546875</c:v>
                </c:pt>
                <c:pt idx="23">
                  <c:v>99.625</c:v>
                </c:pt>
                <c:pt idx="24">
                  <c:v>99.578125</c:v>
                </c:pt>
                <c:pt idx="25">
                  <c:v>99.65625</c:v>
                </c:pt>
                <c:pt idx="26">
                  <c:v>99.625</c:v>
                </c:pt>
                <c:pt idx="27">
                  <c:v>99.53125</c:v>
                </c:pt>
                <c:pt idx="28">
                  <c:v>99.5</c:v>
                </c:pt>
                <c:pt idx="29">
                  <c:v>99.5</c:v>
                </c:pt>
                <c:pt idx="30">
                  <c:v>99.484375</c:v>
                </c:pt>
                <c:pt idx="31">
                  <c:v>99.59375</c:v>
                </c:pt>
                <c:pt idx="32">
                  <c:v>99.625</c:v>
                </c:pt>
                <c:pt idx="33">
                  <c:v>99.5</c:v>
                </c:pt>
                <c:pt idx="34">
                  <c:v>99.515625</c:v>
                </c:pt>
                <c:pt idx="35">
                  <c:v>99.34375</c:v>
                </c:pt>
                <c:pt idx="36">
                  <c:v>99.1875</c:v>
                </c:pt>
                <c:pt idx="37">
                  <c:v>99.1875</c:v>
                </c:pt>
                <c:pt idx="38">
                  <c:v>99.109375</c:v>
                </c:pt>
                <c:pt idx="39">
                  <c:v>99.09375</c:v>
                </c:pt>
                <c:pt idx="40">
                  <c:v>99.515625</c:v>
                </c:pt>
                <c:pt idx="41">
                  <c:v>99.4375</c:v>
                </c:pt>
                <c:pt idx="42">
                  <c:v>99.421875</c:v>
                </c:pt>
                <c:pt idx="43">
                  <c:v>99.390625</c:v>
                </c:pt>
                <c:pt idx="44">
                  <c:v>99.421875</c:v>
                </c:pt>
                <c:pt idx="45">
                  <c:v>99.453125</c:v>
                </c:pt>
                <c:pt idx="46">
                  <c:v>99.4375</c:v>
                </c:pt>
                <c:pt idx="47">
                  <c:v>99.421875</c:v>
                </c:pt>
                <c:pt idx="48">
                  <c:v>99.46875</c:v>
                </c:pt>
                <c:pt idx="49">
                  <c:v>99.453125</c:v>
                </c:pt>
                <c:pt idx="50">
                  <c:v>99.453125</c:v>
                </c:pt>
                <c:pt idx="51">
                  <c:v>99.484375</c:v>
                </c:pt>
                <c:pt idx="52">
                  <c:v>99.5</c:v>
                </c:pt>
                <c:pt idx="53">
                  <c:v>99.46875</c:v>
                </c:pt>
                <c:pt idx="54">
                  <c:v>99.4375</c:v>
                </c:pt>
                <c:pt idx="55">
                  <c:v>99.40625</c:v>
                </c:pt>
                <c:pt idx="56">
                  <c:v>99.484375</c:v>
                </c:pt>
                <c:pt idx="57">
                  <c:v>99.515625</c:v>
                </c:pt>
                <c:pt idx="58">
                  <c:v>99.515625</c:v>
                </c:pt>
                <c:pt idx="59">
                  <c:v>99.515625</c:v>
                </c:pt>
                <c:pt idx="60">
                  <c:v>99.46875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448693360"/>
        <c:axId val="448693920"/>
      </c:stockChart>
      <c:catAx>
        <c:axId val="44869336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448693920"/>
        <c:crosses val="autoZero"/>
        <c:auto val="1"/>
        <c:lblAlgn val="ctr"/>
        <c:lblOffset val="100"/>
        <c:noMultiLvlLbl val="0"/>
      </c:catAx>
      <c:valAx>
        <c:axId val="4486939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?/32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48693360"/>
        <c:crosses val="autoZero"/>
        <c:crossBetween val="between"/>
        <c:majorUnit val="6.250000000000001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P70"/>
  <sheetViews>
    <sheetView showGridLines="0" showRowColHeaders="0" tabSelected="1" zoomScaleNormal="100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61" customWidth="1"/>
    <col min="27" max="29" width="7.625" style="5" hidden="1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2.625" style="3" customWidth="1"/>
    <col min="37" max="37" width="6.125" style="6" customWidth="1"/>
    <col min="38" max="40" width="7.625" style="6" hidden="1" customWidth="1"/>
    <col min="41" max="41" width="7.625" style="1" customWidth="1"/>
    <col min="42" max="43" width="5.625" style="1" customWidth="1"/>
    <col min="44" max="45" width="0.125" style="1" customWidth="1"/>
    <col min="46" max="46" width="0.125" style="12" customWidth="1"/>
    <col min="47" max="47" width="0.125" style="1" customWidth="1"/>
    <col min="48" max="49" width="5.625" style="1" customWidth="1"/>
    <col min="50" max="63" width="4.125" style="1" customWidth="1"/>
    <col min="64" max="64" width="6.125" style="1" customWidth="1"/>
    <col min="65" max="65" width="7.625" style="6" hidden="1" customWidth="1"/>
    <col min="66" max="67" width="7.625" style="1" hidden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94" ht="6" customHeight="1" x14ac:dyDescent="0.3"/>
    <row r="2" spans="2:94" ht="14.25" customHeight="1" x14ac:dyDescent="0.3">
      <c r="B2" s="67" t="str">
        <f>"CQG NASDAQ 10-Yr US Treasury Iceberg Dashboard   Net Change:  "&amp;RTD("cqg.rtd",,"ContractData","CUS10","NetLastQuoteToday",,"B")</f>
        <v>CQG NASDAQ 10-Yr US Treasury Iceberg Dashboard   Net Change:  +0'06.5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9"/>
      <c r="BS2" s="39"/>
    </row>
    <row r="3" spans="2:94" ht="14.25" customHeight="1" x14ac:dyDescent="0.3"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2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3"/>
      <c r="BS3" s="39"/>
    </row>
    <row r="4" spans="2:94" ht="16.5" x14ac:dyDescent="0.3">
      <c r="B4" s="40"/>
      <c r="C4" s="28" t="s">
        <v>2</v>
      </c>
      <c r="D4" s="28"/>
      <c r="E4" s="28" t="s">
        <v>1</v>
      </c>
      <c r="F4" s="41" t="s">
        <v>0</v>
      </c>
      <c r="G4" s="1"/>
      <c r="H4" s="2"/>
      <c r="I4" s="2"/>
      <c r="J4" s="78" t="s">
        <v>22</v>
      </c>
      <c r="K4" s="78"/>
      <c r="L4" s="7"/>
      <c r="M4" s="7">
        <v>0</v>
      </c>
      <c r="N4" s="8"/>
      <c r="O4" s="9">
        <f>IF(M4=0,0,IF(M4=1,"#.0",IF(M4=2,"#.00",IF(M4=3,"#.000",IF(M4=4,"#.0000",IF(M4=5,"#.00000",IF(M4=6,"#.000000")))))))</f>
        <v>0</v>
      </c>
      <c r="P4" s="79" t="s">
        <v>1</v>
      </c>
      <c r="Q4" s="79"/>
      <c r="R4" s="80" t="s">
        <v>0</v>
      </c>
      <c r="S4" s="80"/>
      <c r="T4" s="108" t="str">
        <f>RTD("cqg.rtd", ,"ContractData",J4, "LongDescription",, "D")</f>
        <v>NASDAQ US Note 2.250 Nov25 912828M56</v>
      </c>
      <c r="U4" s="109"/>
      <c r="V4" s="109"/>
      <c r="W4" s="109"/>
      <c r="X4" s="109"/>
      <c r="Y4" s="109"/>
      <c r="Z4" s="109"/>
      <c r="AA4" s="27"/>
      <c r="AB4" s="27"/>
      <c r="AC4" s="27"/>
      <c r="AD4" s="27" t="s">
        <v>2</v>
      </c>
      <c r="AE4" s="42" t="s">
        <v>1</v>
      </c>
      <c r="AF4" s="41" t="s">
        <v>0</v>
      </c>
      <c r="AG4" s="5"/>
      <c r="AH4" s="5"/>
      <c r="AI4" s="5"/>
      <c r="AJ4" s="43"/>
      <c r="AK4" s="44"/>
      <c r="AL4" s="45"/>
      <c r="AM4" s="45"/>
      <c r="AN4" s="45"/>
      <c r="AO4" s="28" t="s">
        <v>3</v>
      </c>
      <c r="AP4" s="42" t="s">
        <v>1</v>
      </c>
      <c r="AQ4" s="41" t="s">
        <v>0</v>
      </c>
      <c r="AR4" s="5"/>
      <c r="AS4" s="46"/>
      <c r="AT4" s="52"/>
      <c r="AU4" s="49"/>
      <c r="AV4" s="50"/>
      <c r="AW4" s="93" t="s">
        <v>10</v>
      </c>
      <c r="AX4" s="93"/>
      <c r="AY4" s="90">
        <f>RTD("cqg.rtd", ,"SystemInfo", "Linetime")</f>
        <v>42342.445185185192</v>
      </c>
      <c r="AZ4" s="90"/>
      <c r="BA4" s="90"/>
      <c r="BB4" s="93" t="s">
        <v>11</v>
      </c>
      <c r="BC4" s="93"/>
      <c r="BD4" s="90">
        <f>RTD("cqg.rtd", ,"SystemInfo", "Linetime")+6/24</f>
        <v>42342.695185185192</v>
      </c>
      <c r="BE4" s="90"/>
      <c r="BF4" s="90"/>
      <c r="BG4" s="93" t="s">
        <v>12</v>
      </c>
      <c r="BH4" s="93"/>
      <c r="BI4" s="90">
        <f>RTD("cqg.rtd", ,"SystemInfo", "Linetime")+14/24</f>
        <v>42343.028518518528</v>
      </c>
      <c r="BJ4" s="90"/>
      <c r="BK4" s="90"/>
      <c r="BL4" s="28"/>
      <c r="BM4" s="27"/>
      <c r="BN4" s="27"/>
      <c r="BO4" s="27"/>
      <c r="BP4" s="28" t="s">
        <v>3</v>
      </c>
      <c r="BQ4" s="42" t="s">
        <v>1</v>
      </c>
      <c r="BR4" s="41" t="s">
        <v>0</v>
      </c>
    </row>
    <row r="5" spans="2:94" ht="21.95" customHeight="1" x14ac:dyDescent="0.3">
      <c r="B5" s="100" t="s">
        <v>7</v>
      </c>
      <c r="C5" s="101"/>
      <c r="D5" s="26"/>
      <c r="E5" s="32">
        <v>5</v>
      </c>
      <c r="F5" s="35">
        <v>5</v>
      </c>
      <c r="G5" s="3"/>
      <c r="H5" s="4"/>
      <c r="I5" s="4"/>
      <c r="J5" s="81">
        <f>IFERROR(IF($O$4=0,DOLLARFR(RTD("cqg.rtd",,"DOMData",$J$4,"Price","-4","T"),32),TEXT(RTD("cqg.rtd",,"DOMData",$J$4,"Price","-4","D"),$O$4)),"")</f>
        <v>99.194999999999993</v>
      </c>
      <c r="K5" s="82"/>
      <c r="L5" s="83">
        <f>IFERROR(IF($O$4=0,DOLLARFR(RTD("cqg.rtd",,"DOMData",$J$4,"Price","-3","T"),32),TEXT(RTD("cqg.rtd",,"DOMData",$J$4,"Price","-3","D"),$O$4)),"")</f>
        <v>99.2</v>
      </c>
      <c r="M5" s="83"/>
      <c r="N5" s="84">
        <f>IFERROR(IF($O$4=0,DOLLARFR(RTD("cqg.rtd",,"DOMData",$J$4,"Price","-2","T"),32),TEXT(RTD("cqg.rtd",,"DOMData",$J$4,"Price","-2","D"),$O$4)),"")</f>
        <v>99.204999999999998</v>
      </c>
      <c r="O5" s="84"/>
      <c r="P5" s="85">
        <f>IFERROR(IF($O$4=0,DOLLARFR(RTD("cqg.rtd",,"DOMData",$J$4,"Price","-1","T"),32),TEXT(RTD("cqg.rtd",,"DOMData",$J$4,"Price","-1","D"),$O$4)),"")</f>
        <v>99.21</v>
      </c>
      <c r="Q5" s="85"/>
      <c r="R5" s="86">
        <f>IFERROR(IF($O$4=0,DOLLARFR(RTD("cqg.rtd",,"DOMData",$J$4,"Price","1","T"),32),TEXT(RTD("cqg.rtd",,"DOMData",$J$4,"Price","1","D"),$O$4)),"")</f>
        <v>99.215000000000003</v>
      </c>
      <c r="S5" s="86"/>
      <c r="T5" s="87">
        <f>IFERROR(IF($O$4=0,DOLLARFR(RTD("cqg.rtd",,"DOMData",$J$4,"Price","2","T"),32),TEXT(RTD("cqg.rtd",,"DOMData",$J$4,"Price","2","D"),$O$4)),"")</f>
        <v>99.22</v>
      </c>
      <c r="U5" s="87"/>
      <c r="V5" s="88">
        <f>IFERROR(IF($O$4=0,DOLLARFR(RTD("cqg.rtd",,"DOMData",$J$4,"Price","3","T"),32),TEXT(RTD("cqg.rtd",,"DOMData",$J$4,"Price","3","D"),$O$4)),"")</f>
        <v>99.224999999999994</v>
      </c>
      <c r="W5" s="88"/>
      <c r="X5" s="89">
        <f>IFERROR(IF($O$4=0,DOLLARFR(RTD("cqg.rtd",,"DOMData",$J$4,"Price","4","T"),32),TEXT(RTD("cqg.rtd",,"DOMData",$J$4,"Price","4","D"),$O$4)),"")</f>
        <v>99.23</v>
      </c>
      <c r="Y5" s="89"/>
      <c r="Z5" s="76" t="s">
        <v>5</v>
      </c>
      <c r="AA5" s="77"/>
      <c r="AB5" s="77"/>
      <c r="AC5" s="77"/>
      <c r="AD5" s="77"/>
      <c r="AE5" s="31">
        <v>10</v>
      </c>
      <c r="AF5" s="35">
        <v>10</v>
      </c>
      <c r="AG5" s="33"/>
      <c r="AH5" s="33"/>
      <c r="AI5" s="33"/>
      <c r="AJ5" s="34"/>
      <c r="AK5" s="100" t="s">
        <v>4</v>
      </c>
      <c r="AL5" s="101"/>
      <c r="AM5" s="101"/>
      <c r="AN5" s="101"/>
      <c r="AO5" s="101"/>
      <c r="AP5" s="31">
        <v>15</v>
      </c>
      <c r="AQ5" s="35">
        <v>15</v>
      </c>
      <c r="AR5" s="37"/>
      <c r="AS5" s="38"/>
      <c r="AT5" s="53"/>
      <c r="AU5" s="38"/>
      <c r="AV5" s="105" t="s">
        <v>13</v>
      </c>
      <c r="AW5" s="106"/>
      <c r="AX5" s="107">
        <f>DOLLARFR(RTD("cqg.rtd", ,"ContractData", "CUS10", "Open",, "T"),32)</f>
        <v>99.14</v>
      </c>
      <c r="AY5" s="107"/>
      <c r="AZ5" s="105" t="s">
        <v>14</v>
      </c>
      <c r="BA5" s="106"/>
      <c r="BB5" s="107">
        <f>DOLLARFR(RTD("cqg.rtd", ,"ContractData", "CUS10", "High",, "T"),32)</f>
        <v>99.3</v>
      </c>
      <c r="BC5" s="107"/>
      <c r="BD5" s="105" t="s">
        <v>15</v>
      </c>
      <c r="BE5" s="106"/>
      <c r="BF5" s="107">
        <f>DOLLARFR(RTD("cqg.rtd", ,"ContractData", "CUS10", "Low",, "T"),32)</f>
        <v>99.015000000000001</v>
      </c>
      <c r="BG5" s="107"/>
      <c r="BH5" s="105" t="s">
        <v>16</v>
      </c>
      <c r="BI5" s="106"/>
      <c r="BJ5" s="107">
        <f>DOLLARFR(RTD("cqg.rtd", ,"ContractData", "CUS10", "LastPRice",, "T"),32)</f>
        <v>99.215000000000003</v>
      </c>
      <c r="BK5" s="107"/>
      <c r="BL5" s="76" t="s">
        <v>6</v>
      </c>
      <c r="BM5" s="77"/>
      <c r="BN5" s="77"/>
      <c r="BO5" s="77"/>
      <c r="BP5" s="77"/>
      <c r="BQ5" s="31">
        <v>20</v>
      </c>
      <c r="BR5" s="35">
        <v>20</v>
      </c>
    </row>
    <row r="6" spans="2:94" ht="11.25" customHeight="1" x14ac:dyDescent="0.25">
      <c r="B6" s="13">
        <f>RTD("cqg.rtd",,"StudyData","SUBMINUTE((CUS10),1,Regular)","FG",,"Time","5",D6,,,,,"D")</f>
        <v>42342.445185185192</v>
      </c>
      <c r="C6" s="54">
        <f>IF(RTD("cqg.rtd",,"StudyData","SUBMINUTE((CUS10),1,FillGap)","Bar",,"Close","5",D6,,,,,"T")="",NA(),DOLLARFR(RTD("cqg.rtd",,"StudyData","SUBMINUTE((CUS10),1,FillGap)","Bar",,"Close","5",D6,,,,,"T"),32))</f>
        <v>99.215000000000003</v>
      </c>
      <c r="D6" s="14">
        <v>0</v>
      </c>
      <c r="E6" s="15">
        <f>IF( RTD("cqg.rtd",,"StudyData", "AlgOrdBidVol(SUBMINUTE((CUS10),1,Regular),1,0)",  "Bar",, "Open", "5",D6,,,,,"D")="",0,RTD("cqg.rtd",,"StudyData", "AlgOrdBidVol(SUBMINUTE((CUS10),1,Regular),1,0)",  "Bar",, "Open", "5",D6,,,,,"D"))</f>
        <v>0</v>
      </c>
      <c r="F6" s="15">
        <f xml:space="preserve"> IF(RTD("cqg.rtd",,"StudyData", "AlgOrdAskVol(SUBMINUTE((CUS10),1,Regular),1,0)",  "Bar",, "Open", "5",D6,,,,,"D")="",0,RTD("cqg.rtd",,"StudyData", "AlgOrdAskVol(SUBMINUTE((CUS10),1,Regular),1,0)",  "Bar",, "Open", "5",D6,,,,,"D"))</f>
        <v>0</v>
      </c>
      <c r="G6" s="18">
        <f xml:space="preserve"> RTD("cqg.rtd",,"StudyData","BAVolCr.BidVol^(SUBMINUTE((CUS10),1,FillGap),5,0)",  "Bar",, "Open", "5",D6,,,,,"D")</f>
        <v>0</v>
      </c>
      <c r="H6" s="18">
        <f xml:space="preserve"> RTD("cqg.rtd",,"StudyData","BAVolCr.AskVol^(SUBMINUTE((CUS10),1,Regular),5,0)",  "Bar",, "Open", "5",D6,,,,,"D")</f>
        <v>0</v>
      </c>
      <c r="I6" s="18">
        <f>IF(AND(E6&gt;$E$5,E6&gt;F6),1,IF(AND(F6&gt;$F$5,F6&gt;E6),-1,0))</f>
        <v>0</v>
      </c>
      <c r="J6" s="102">
        <f>RTD("cqg.rtd",,"DOMData",$J$4,"Volume","-4","D")</f>
        <v>23</v>
      </c>
      <c r="K6" s="74"/>
      <c r="L6" s="74">
        <f>RTD("cqg.rtd",,"DOMData",$J$4,"Volume","-3","D")</f>
        <v>26</v>
      </c>
      <c r="M6" s="74"/>
      <c r="N6" s="74">
        <f>RTD("cqg.rtd",,"DOMData",$J$4,"Volume","-2","D")</f>
        <v>29</v>
      </c>
      <c r="O6" s="74"/>
      <c r="P6" s="74">
        <f>RTD("cqg.rtd",,"DOMData",$J$4,"Volume","-1","D")</f>
        <v>24</v>
      </c>
      <c r="Q6" s="74"/>
      <c r="R6" s="74">
        <f>RTD("cqg.rtd",,"DOMData",$J$4,"Volume","1","D")</f>
        <v>8</v>
      </c>
      <c r="S6" s="74"/>
      <c r="T6" s="74">
        <f>RTD("cqg.rtd",,"DOMData",$J$4,"Volume","2","D")</f>
        <v>34</v>
      </c>
      <c r="U6" s="74"/>
      <c r="V6" s="74">
        <f>RTD("cqg.rtd",,"DOMData",$J$4,"Volume","3","D")</f>
        <v>24</v>
      </c>
      <c r="W6" s="74"/>
      <c r="X6" s="74">
        <f>RTD("cqg.rtd",,"DOMData",$J$4,"Volume","4","D")</f>
        <v>22</v>
      </c>
      <c r="Y6" s="75"/>
      <c r="Z6" s="62">
        <f>RTD("cqg.rtd",,"StudyData","SUBMINUTE((CUS10),5,Regular)","FG",,"Time","5",D6,,,,,"D")</f>
        <v>42342.445138888892</v>
      </c>
      <c r="AA6" s="56">
        <f>IF(RTD("cqg.rtd",,"StudyData","SUBMINUTE((CUS10),5,Regular)","FG",,"Open","5",D6,,,,,"D")="",NA(),DOLLARFR(RTD("cqg.rtd",,"StudyData","SUBMINUTE((CUS10),5,Regular)","FG",,"Open","5",D6,,,,,"T"),32))</f>
        <v>99.215000000000003</v>
      </c>
      <c r="AB6" s="56">
        <f>IF(RTD("cqg.rtd",,"StudyData","SUBMINUTE((CUS10),5,Regular)","FG",,"High","5",D6,,,,,"D")="",NA(),DOLLARFR(RTD("cqg.rtd",,"StudyData","SUBMINUTE((CUS10),5,Regular)","FG",,"High","5",D6,,,,,"T"),32))</f>
        <v>99.215000000000003</v>
      </c>
      <c r="AC6" s="56">
        <f>IF(RTD("cqg.rtd",,"StudyData","SUBMINUTE((CUS10),5,Regular)","FG",,"Low","5",D6,,,,,"D")="",NA(),DOLLARFR(RTD("cqg.rtd",,"StudyData","SUBMINUTE((CUS10),5,Regular)","FG",,"Low","5",D6,,,,,"T"),32))</f>
        <v>99.21</v>
      </c>
      <c r="AD6" s="55">
        <f>IF(RTD("cqg.rtd",,"StudyData","SUBMINUTE((CUS10),5,FillGap)","Bar",,"Close","5",D6,,,,,"T")="",NA(),DOLLARFR(RTD("cqg.rtd",,"StudyData","SUBMINUTE((CUS10),5,FillGap)","Bar",,"Close","5",D6,,,,,"T"),32))</f>
        <v>99.215000000000003</v>
      </c>
      <c r="AE6" s="29">
        <f>IF( RTD("cqg.rtd",,"StudyData","AlgOrdBidVol(SUBMINUTE((CUS10),5,Regular),1,0)",  "Bar",, "Open", "5",D6,,,,,"D")="",0,RTD("cqg.rtd",,"StudyData","AlgOrdBidVol(SUBMINUTE((CUS10),5,Regular),1,0)",  "Bar",, "Open", "5",D6,,,,,"D"))</f>
        <v>0</v>
      </c>
      <c r="AF6" s="29">
        <f>IF( RTD("cqg.rtd",,"StudyData","AlgOrdAskVol(SUBMINUTE((CUS10),5,Regular),1,0)",  "Bar",, "Open", "5",D6,,,,,"D")="",0,RTD("cqg.rtd",,"StudyData","AlgOrdAskVol(SUBMINUTE((CUS10),5,Regular),1,0)",  "Bar",, "Open", "5",D6,,,,,"D"))</f>
        <v>0</v>
      </c>
      <c r="AG6" s="3">
        <f xml:space="preserve"> RTD("cqg.rtd",,"StudyData","BAVolCr.BidVol^(SUBMINUTE((CUS10),5,Regular),5,0)",  "Bar",, "Open", "5",D6,,,,,"D")</f>
        <v>0</v>
      </c>
      <c r="AH6" s="3">
        <f xml:space="preserve"> RTD("cqg.rtd",,"StudyData","BAVolCr.AskVol^(SUBMINUTE((CUS10),5,Regular),5,0)",  "Bar",, "Open", "5",D6,,,,,"D")</f>
        <v>0</v>
      </c>
      <c r="AI6" s="12">
        <f>IF(AND(AE6&gt;$AE$5,AE6&gt;AF6),1,IF(AND(AF6&gt;$AF$5,AF6&gt;AE6),-1,0))</f>
        <v>0</v>
      </c>
      <c r="AJ6" s="16"/>
      <c r="AK6" s="17">
        <f>RTD("cqg.rtd",,"StudyData","CUS10","Bar",,"Time","1",D6,,,,,"D")</f>
        <v>42342.445138888892</v>
      </c>
      <c r="AL6" s="57">
        <f>IF(RTD("cqg.rtd",,"StudyData","CUS10","FG",,"Open","1",D6,,,,,"D")="",NA(),DOLLARFR(RTD("cqg.rtd",,"StudyData","CUS10","FG",,"Open","1",D6,,,,,"T"),32))</f>
        <v>99.215000000000003</v>
      </c>
      <c r="AM6" s="57">
        <f>IF(RTD("cqg.rtd",,"StudyData","CUS10","FG",,"High","1",D6,,,,,"D")="",NA(),DOLLARFR(RTD("cqg.rtd",,"StudyData","CUS10","FG",,"High","1",D6,,,,,"T"),32))</f>
        <v>99.215000000000003</v>
      </c>
      <c r="AN6" s="57">
        <f>IF(RTD("cqg.rtd",,"StudyData","CUS10","FG",,"Low","1",D6,,,,,"D")="",NA(),DOLLARFR(RTD("cqg.rtd",,"StudyData","CUS10","FG",,"Low","1",D6,,,,,"T"),32))</f>
        <v>99.21</v>
      </c>
      <c r="AO6" s="58">
        <f>IF(RTD("cqg.rtd",,"StudyData","CUS10","FG",,"Close","1",D6,,,,,"T")="",NA(),DOLLARFR(RTD("cqg.rtd",,"StudyData","CUS10","FG",,"Close","1",D6,,,,,"T"),32))</f>
        <v>99.215000000000003</v>
      </c>
      <c r="AP6" s="30">
        <f>IF( RTD("cqg.rtd",,"StudyData", "AlgOrdBidVol(CUS10)",  "Bar",, "Open", "1",D6,,,,,"D")="",0,RTD("cqg.rtd",,"StudyData", "AlgOrdBidVol(CUS10)",  "Bar",, "Open", "1",D6,,,,,"D"))</f>
        <v>0</v>
      </c>
      <c r="AQ6" s="30">
        <f xml:space="preserve"> IF(RTD("cqg.rtd",,"StudyData", "AlgOrdAskVol(CUS10)",  "Bar",, "Open", "1",D6,,,,,"D")="",0,RTD("cqg.rtd",,"StudyData", "AlgOrdAskVol(CUS10)",  "Bar",, "Open", "1",D6,,,,,"D"))</f>
        <v>0</v>
      </c>
      <c r="AR6" s="18">
        <f xml:space="preserve"> RTD("cqg.rtd",,"StudyData","BAVolCr.BidVol^(CUS10)",  "Bar",, "Open", "1",D6,,,,,"D")</f>
        <v>97</v>
      </c>
      <c r="AS6" s="18">
        <f xml:space="preserve"> RTD("cqg.rtd",,"StudyData","BAVolCr.AskVol^(CUS10)",  "Bar",, "Open", "1",D6,,,,,"D")</f>
        <v>69</v>
      </c>
      <c r="AT6" s="53">
        <f>IF(AND(AP6&gt;$AP$5,AP6&gt;AQ6),1,IF(AND(AQ6&gt;$AQ$5,AQ6&gt;AP6),-1,0))</f>
        <v>0</v>
      </c>
      <c r="AU6" s="51"/>
      <c r="AV6" s="94" t="s">
        <v>19</v>
      </c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6"/>
      <c r="BL6" s="36">
        <f>RTD("cqg.rtd",,"StudyData","CUS10","Bar",,"Time","5",D6,,,,,"D")</f>
        <v>42342.444444444445</v>
      </c>
      <c r="BM6" s="59">
        <f>IF(RTD("cqg.rtd",,"StudyData","CUS10","FG",,"Open","5",D6,,,,,"D")="",NA(),DOLLARFR(RTD("cqg.rtd",,"StudyData","CUS10","FG",,"Open","5",D6,,,,,"T"),32))</f>
        <v>99.215000000000003</v>
      </c>
      <c r="BN6" s="54">
        <f>IF(RTD("cqg.rtd",,"StudyData","CUS10","FG",,"High","5",D6,,,,,"D")="",NA(),DOLLARFR(RTD("cqg.rtd",,"StudyData","CUS10","FG",,"High","5",D6,,,,,"T"),32))</f>
        <v>99.22</v>
      </c>
      <c r="BO6" s="60">
        <f>IF(RTD("cqg.rtd",,"StudyData","CUS10","FG",,"Low","5",D6,,,,,"D")="",NA(),DOLLARFR(RTD("cqg.rtd",,"StudyData","CUS10","FG",,"Low","5",D6,,,,,"T"),32))</f>
        <v>99.21</v>
      </c>
      <c r="BP6" s="59">
        <f>IF(RTD("cqg.rtd",,"StudyData","CUS10","FG",,"Close","5",D6,,,,,"T")="",NA(),DOLLARFR(RTD("cqg.rtd",,"StudyData","CUS10","FG",,"Close","5",D6,,,,,"T"),32))</f>
        <v>99.215000000000003</v>
      </c>
      <c r="BQ6" s="14">
        <f>IF( RTD("cqg.rtd",,"StudyData","AlgOrdBidVol(CUS10)",  "Bar",, "Open", "5",D6,,,,,"D")="",0,RTD("cqg.rtd",,"StudyData","AlgOrdBidVol(CUS10)",  "Bar",, "Open", "5",D6,,,,,"D"))</f>
        <v>0</v>
      </c>
      <c r="BR6" s="14">
        <f>IF( RTD("cqg.rtd",,"StudyData","AlgOrdAskVol(CUS10)",  "Bar",, "Open", "5",D6,,,,,"D")="",0,RTD("cqg.rtd",,"StudyData","AlgOrdAskVol(CUS10)",  "Bar",, "Open", "5",D6,,,,,"D"))</f>
        <v>0</v>
      </c>
      <c r="BS6" s="12">
        <f xml:space="preserve"> RTD("cqg.rtd",,"StudyData","BAVolCr.BidVol^(CUS10)",  "Bar",, "Open", "5",D6,,,,,"D")</f>
        <v>273</v>
      </c>
      <c r="BT6" s="12">
        <f xml:space="preserve"> RTD("cqg.rtd",,"StudyData","BAVolCr.AskVol^(CUS10)",  "Bar",, "Open", "5",D6,,,,,"D")</f>
        <v>274</v>
      </c>
      <c r="BU6" s="12">
        <f>IF(AND(BQ6&gt;$BQ$5,BQ6&gt;BR6),1,IF(AND(BR6&gt;$BR$5,BR6&gt;BQ6),-1,0))</f>
        <v>0</v>
      </c>
      <c r="BZ6" s="12">
        <f>IF(RTD("cqg.rtd",,"StudyData","SUBMINUTE((CUS10),1,FillGap)","Bar",,"Close","5",D6,,,,,"T")="",NA(),RTD("cqg.rtd",,"StudyData","SUBMINUTE((CUS10),1,FillGap)","Bar",,"Close","5",D6,,,,,"T"))</f>
        <v>99.671875</v>
      </c>
      <c r="CA6" s="12"/>
      <c r="CB6" s="12">
        <f>IF(RTD("cqg.rtd",,"StudyData","SUBMINUTE((CUS10),5,Regular)","FG",,"Open","5",D6,,,,,"D")="",NA(),RTD("cqg.rtd",,"StudyData","SUBMINUTE((CUS10),5,Regular)","FG",,"Open","5",D6,,,,,"T"))</f>
        <v>99.671875</v>
      </c>
      <c r="CC6" s="12">
        <f>IF(RTD("cqg.rtd",,"StudyData","SUBMINUTE((CUS10),5,Regular)","FG",,"High","5",D6,,,,,"D")="",NA(),RTD("cqg.rtd",,"StudyData","SUBMINUTE((CUS10),5,Regular)","FG",,"High","5",D6,,,,,"T"))</f>
        <v>99.671875</v>
      </c>
      <c r="CD6" s="12">
        <f>IF(RTD("cqg.rtd",,"StudyData","SUBMINUTE((CUS10),5,Regular)","FG",,"Low","5",D6,,,,,"D")="",NA(),RTD("cqg.rtd",,"StudyData","SUBMINUTE((CUS10),5,Regular)","FG",,"Low","5",D6,,,,,"T"))</f>
        <v>99.65625</v>
      </c>
      <c r="CE6" s="12">
        <f>IF(RTD("cqg.rtd",,"StudyData","SUBMINUTE((CUS10),5,Regular)","FG",,"Close","5",D6,,,,,"D")="",NA(),RTD("cqg.rtd",,"StudyData","SUBMINUTE((CUS10),5,Regular)","FG",,"Close","5",D6,,,,,"T"))</f>
        <v>99.671875</v>
      </c>
      <c r="CF6" s="12"/>
      <c r="CG6" s="12">
        <f>IF(RTD("cqg.rtd",,"StudyData","CUS10","FG",,"Open","1",D6,,,,,"D")="",NA(),RTD("cqg.rtd",,"StudyData","CUS10","FG",,"Open","1",D6,,,,,"T"))</f>
        <v>99.671875</v>
      </c>
      <c r="CH6" s="12">
        <f>IF(RTD("cqg.rtd",,"StudyData","CUS10","FG",,"High","1",D6,,,,,"D")="",NA(),RTD("cqg.rtd",,"StudyData","CUS10","FG",,"High","1",D6,,,,,"T"))</f>
        <v>99.671875</v>
      </c>
      <c r="CI6" s="12">
        <f>IF(RTD("cqg.rtd",,"StudyData","CUS10","FG",,"Low","1",D6,,,,,"D")="",NA(),RTD("cqg.rtd",,"StudyData","CUS10","FG",,"Low","1",D6,,,,,"T"))</f>
        <v>99.65625</v>
      </c>
      <c r="CJ6" s="12">
        <f>IF(RTD("cqg.rtd",,"StudyData","CUS10","FG",,"Close","1",D6,,,,,"D")="",NA(),RTD("cqg.rtd",,"StudyData","CUS10","FG",,"Close","1",D6,,,,,"T"))</f>
        <v>99.671875</v>
      </c>
      <c r="CK6" s="12"/>
      <c r="CL6" s="12">
        <f>IF(RTD("cqg.rtd",,"StudyData","CUS10","FG",,"Open","5",D6,,,,,"D")="",NA(),RTD("cqg.rtd",,"StudyData","CUS10","FG",,"Open","5",D6,,,,,"T"))</f>
        <v>99.671875</v>
      </c>
      <c r="CM6" s="12">
        <f>IF(RTD("cqg.rtd",,"StudyData","CUS10","FG",,"High","5",D6,,,,,"D")="",NA(),RTD("cqg.rtd",,"StudyData","CUS10","FG",,"High","5",D6,,,,,"T"))</f>
        <v>99.6875</v>
      </c>
      <c r="CN6" s="12">
        <f>IF(RTD("cqg.rtd",,"StudyData","CUS10","FG",,"Low","5",D6,,,,,"D")="",NA(),RTD("cqg.rtd",,"StudyData","CUS10","FG",,"Low","5",D6,,,,,"T"))</f>
        <v>99.65625</v>
      </c>
      <c r="CO6" s="12">
        <f>IF(RTD("cqg.rtd",,"StudyData","CUS10","FG",,"Close","5",D6,,,,,"D")="",NA(),RTD("cqg.rtd",,"StudyData","CUS10","FG",,"Close","5",D6,,,,,"T"))</f>
        <v>99.671875</v>
      </c>
      <c r="CP6" s="12"/>
    </row>
    <row r="7" spans="2:94" ht="11.25" customHeight="1" x14ac:dyDescent="0.3">
      <c r="B7" s="13">
        <f>RTD("cqg.rtd",,"StudyData","SUBMINUTE((CUS10),1,Regular)","FG",,"Time","5",D7,,,,,"D")</f>
        <v>42342.445173611115</v>
      </c>
      <c r="C7" s="54">
        <f>IF(RTD("cqg.rtd",,"StudyData","SUBMINUTE((CUS10),1,FillGap)","Bar",,"Close","5",D7,,,,,"T")="",NA(),DOLLARFR(RTD("cqg.rtd",,"StudyData","SUBMINUTE((CUS10),1,FillGap)","Bar",,"Close","5",D7,,,,,"T"),32))</f>
        <v>99.215000000000003</v>
      </c>
      <c r="D7" s="14">
        <f>D6-1</f>
        <v>-1</v>
      </c>
      <c r="E7" s="15">
        <f>IF( RTD("cqg.rtd",,"StudyData", "AlgOrdBidVol(SUBMINUTE((CUS10),1,Regular),1,0)",  "Bar",, "Open", "5",D7,,,,,"D")="",0,RTD("cqg.rtd",,"StudyData", "AlgOrdBidVol(SUBMINUTE((CUS10),1,Regular),1,0)",  "Bar",, "Open", "5",D7,,,,,"D"))</f>
        <v>0</v>
      </c>
      <c r="F7" s="15">
        <f xml:space="preserve"> IF(RTD("cqg.rtd",,"StudyData", "AlgOrdAskVol(SUBMINUTE((CUS10),1,Regular),1,0)",  "Bar",, "Open", "5",D7,,,,,"D")="",0,RTD("cqg.rtd",,"StudyData", "AlgOrdAskVol(SUBMINUTE((CUS10),1,Regular),1,0)",  "Bar",, "Open", "5",D7,,,,,"D"))</f>
        <v>0</v>
      </c>
      <c r="G7" s="18">
        <f xml:space="preserve"> RTD("cqg.rtd",,"StudyData","BAVolCr.BidVol^(SUBMINUTE((CUS10),1,FillGap),5,0)",  "Bar",, "Open", "5",D7,,,,,"D")</f>
        <v>0</v>
      </c>
      <c r="H7" s="18">
        <f xml:space="preserve"> RTD("cqg.rtd",,"StudyData","BAVolCr.AskVol^(SUBMINUTE((CUS10),1,Regular),5,0)",  "Bar",, "Open", "5",D7,,,,,"D")</f>
        <v>0</v>
      </c>
      <c r="I7" s="18">
        <f t="shared" ref="I7:I66" si="0">IF(AND(E7&gt;$E$5,E7&gt;F7),1,IF(AND(F7&gt;$F$5,F7&gt;E7),-1,0))</f>
        <v>0</v>
      </c>
      <c r="J7" s="103" t="s">
        <v>21</v>
      </c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4"/>
      <c r="Z7" s="63">
        <f>RTD("cqg.rtd",,"StudyData","SUBMINUTE((CUS10),5,Regular)","FG",,"Time","5",D7,,,,,"D")</f>
        <v>42342.445081018523</v>
      </c>
      <c r="AA7" s="56">
        <f>IF(RTD("cqg.rtd",,"StudyData","SUBMINUTE((CUS10),5,Regular)","FG",,"Open","5",D7,,,,,"D")="",NA(),DOLLARFR(RTD("cqg.rtd",,"StudyData","SUBMINUTE((CUS10),5,Regular)","FG",,"Open","5",D7,,,,,"T"),32))</f>
        <v>99.215000000000003</v>
      </c>
      <c r="AB7" s="56">
        <f>IF(RTD("cqg.rtd",,"StudyData","SUBMINUTE((CUS10),5,Regular)","FG",,"High","5",D7,,,,,"D")="",NA(),DOLLARFR(RTD("cqg.rtd",,"StudyData","SUBMINUTE((CUS10),5,Regular)","FG",,"High","5",D7,,,,,"T"),32))</f>
        <v>99.215000000000003</v>
      </c>
      <c r="AC7" s="56">
        <f>IF(RTD("cqg.rtd",,"StudyData","SUBMINUTE((CUS10),5,Regular)","FG",,"Low","5",D7,,,,,"D")="",NA(),DOLLARFR(RTD("cqg.rtd",,"StudyData","SUBMINUTE((CUS10),5,Regular)","FG",,"Low","5",D7,,,,,"T"),32))</f>
        <v>99.21</v>
      </c>
      <c r="AD7" s="55">
        <f>IF(RTD("cqg.rtd",,"StudyData","SUBMINUTE((CUS10),5,FillGap)","Bar",,"Close","5",D7,,,,,"T")="",NA(),DOLLARFR(RTD("cqg.rtd",,"StudyData","SUBMINUTE((CUS10),5,FillGap)","Bar",,"Close","5",D7,,,,,"T"),32))</f>
        <v>99.215000000000003</v>
      </c>
      <c r="AE7" s="14">
        <f>IF( RTD("cqg.rtd",,"StudyData","AlgOrdBidVol(SUBMINUTE((CUS10),5,Regular),1,0)",  "Bar",, "Open", "5",D7,,,,,"D")="",0,RTD("cqg.rtd",,"StudyData","AlgOrdBidVol(SUBMINUTE((CUS10),5,Regular),1,0)",  "Bar",, "Open", "5",D7,,,,,"D"))</f>
        <v>0</v>
      </c>
      <c r="AF7" s="14">
        <f>IF( RTD("cqg.rtd",,"StudyData","AlgOrdAskVol(SUBMINUTE((CUS10),5,Regular),1,0)",  "Bar",, "Open", "5",D7,,,,,"D")="",0,RTD("cqg.rtd",,"StudyData","AlgOrdAskVol(SUBMINUTE((CUS10),5,Regular),1,0)",  "Bar",, "Open", "5",D7,,,,,"D"))</f>
        <v>0</v>
      </c>
      <c r="AG7" s="3">
        <f xml:space="preserve"> RTD("cqg.rtd",,"StudyData","BAVolCr.BidVol^(SUBMINUTE((CUS10),5,Regular),5,0)",  "Bar",, "Open", "5",D7,,,,,"D")</f>
        <v>0</v>
      </c>
      <c r="AH7" s="3">
        <f xml:space="preserve"> RTD("cqg.rtd",,"StudyData","BAVolCr.AskVol^(SUBMINUTE((CUS10),5,Regular),5,0)",  "Bar",, "Open", "5",D7,,,,,"D")</f>
        <v>0</v>
      </c>
      <c r="AI7" s="12">
        <f t="shared" ref="AI7:AI66" si="1">IF(AND(AE7&gt;$AE$5,AE7&gt;AF7),1,IF(AND(AF7&gt;$AF$5,AF7&gt;AE7),-1,0))</f>
        <v>0</v>
      </c>
      <c r="AJ7" s="16"/>
      <c r="AK7" s="17">
        <f>RTD("cqg.rtd",,"StudyData","CUS10","Bar",,"Time","1",D7,,,,,"D")</f>
        <v>42342.444444444445</v>
      </c>
      <c r="AL7" s="57">
        <f>IF(RTD("cqg.rtd",,"StudyData","CUS10","FG",,"Open","1",D7,,,,,"D")="",NA(),DOLLARFR(RTD("cqg.rtd",,"StudyData","CUS10","FG",,"Open","1",D7,,,,,"T"),32))</f>
        <v>99.215000000000003</v>
      </c>
      <c r="AM7" s="57">
        <f>IF(RTD("cqg.rtd",,"StudyData","CUS10","FG",,"High","1",D7,,,,,"D")="",NA(),DOLLARFR(RTD("cqg.rtd",,"StudyData","CUS10","FG",,"High","1",D7,,,,,"T"),32))</f>
        <v>99.22</v>
      </c>
      <c r="AN7" s="57">
        <f>IF(RTD("cqg.rtd",,"StudyData","CUS10","FG",,"Low","1",D7,,,,,"D")="",NA(),DOLLARFR(RTD("cqg.rtd",,"StudyData","CUS10","FG",,"Low","1",D7,,,,,"T"),32))</f>
        <v>99.21</v>
      </c>
      <c r="AO7" s="58">
        <f>IF(RTD("cqg.rtd",,"StudyData","CUS10","FG",,"Close","1",D7,,,,,"T")="",NA(),DOLLARFR(RTD("cqg.rtd",,"StudyData","CUS10","FG",,"Close","1",D7,,,,,"T"),32))</f>
        <v>99.215000000000003</v>
      </c>
      <c r="AP7" s="15">
        <f>IF( RTD("cqg.rtd",,"StudyData", "AlgOrdBidVol(CUS10)",  "Bar",, "Open", "1",D7,,,,,"D")="",0,RTD("cqg.rtd",,"StudyData", "AlgOrdBidVol(CUS10)",  "Bar",, "Open", "1",D7,,,,,"D"))</f>
        <v>0</v>
      </c>
      <c r="AQ7" s="15">
        <f xml:space="preserve"> IF(RTD("cqg.rtd",,"StudyData", "AlgOrdAskVol(CUS10)",  "Bar",, "Open", "1",D7,,,,,"D")="",0,RTD("cqg.rtd",,"StudyData", "AlgOrdAskVol(CUS10)",  "Bar",, "Open", "1",D7,,,,,"D"))</f>
        <v>0</v>
      </c>
      <c r="AR7" s="18">
        <f xml:space="preserve"> RTD("cqg.rtd",,"StudyData","BAVolCr.BidVol^(CUS10)",  "Bar",, "Open", "1",D7,,,,,"D")</f>
        <v>84</v>
      </c>
      <c r="AS7" s="18">
        <f xml:space="preserve"> RTD("cqg.rtd",,"StudyData","BAVolCr.AskVol^(CUS10)",  "Bar",, "Open", "1",D7,,,,,"D")</f>
        <v>115</v>
      </c>
      <c r="AT7" s="53">
        <f t="shared" ref="AT7:AT66" si="2">IF(AND(AP7&gt;$AP$5,AP7&gt;AQ7),1,IF(AND(AQ7&gt;$AQ$5,AQ7&gt;AP7),-1,0))</f>
        <v>0</v>
      </c>
      <c r="AU7" s="10"/>
      <c r="AV7" s="97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9"/>
      <c r="BL7" s="36">
        <f>RTD("cqg.rtd",,"StudyData","CUS10","Bar",,"Time","5",D7,,,,,"D")</f>
        <v>42342.440972222219</v>
      </c>
      <c r="BM7" s="59">
        <f>IF(RTD("cqg.rtd",,"StudyData","CUS10","FG",,"Open","5",D7,,,,,"D")="",NA(),DOLLARFR(RTD("cqg.rtd",,"StudyData","CUS10","FG",,"Open","5",D7,,,,,"T"),32))</f>
        <v>99.215000000000003</v>
      </c>
      <c r="BN7" s="54">
        <f>IF(RTD("cqg.rtd",,"StudyData","CUS10","FG",,"High","5",D7,,,,,"D")="",NA(),DOLLARFR(RTD("cqg.rtd",,"StudyData","CUS10","FG",,"High","5",D7,,,,,"T"),32))</f>
        <v>99.22</v>
      </c>
      <c r="BO7" s="60">
        <f>IF(RTD("cqg.rtd",,"StudyData","CUS10","FG",,"Low","5",D7,,,,,"D")="",NA(),DOLLARFR(RTD("cqg.rtd",,"StudyData","CUS10","FG",,"Low","5",D7,,,,,"T"),32))</f>
        <v>99.204999999999998</v>
      </c>
      <c r="BP7" s="59">
        <f>IF(RTD("cqg.rtd",,"StudyData","CUS10","FG",,"Close","5",D7,,,,,"T")="",NA(),DOLLARFR(RTD("cqg.rtd",,"StudyData","CUS10","FG",,"Close","5",D7,,,,,"T"),32))</f>
        <v>99.21</v>
      </c>
      <c r="BQ7" s="14">
        <f>IF( RTD("cqg.rtd",,"StudyData","AlgOrdBidVol(CUS10)",  "Bar",, "Open", "5",D7,,,,,"D")="",0,RTD("cqg.rtd",,"StudyData","AlgOrdBidVol(CUS10)",  "Bar",, "Open", "5",D7,,,,,"D"))</f>
        <v>8</v>
      </c>
      <c r="BR7" s="14">
        <f>IF( RTD("cqg.rtd",,"StudyData","AlgOrdAskVol(CUS10)",  "Bar",, "Open", "5",D7,,,,,"D")="",0,RTD("cqg.rtd",,"StudyData","AlgOrdAskVol(CUS10)",  "Bar",, "Open", "5",D7,,,,,"D"))</f>
        <v>55</v>
      </c>
      <c r="BS7" s="12">
        <f xml:space="preserve"> RTD("cqg.rtd",,"StudyData","BAVolCr.BidVol^(CUS10)",  "Bar",, "Open", "5",D7,,,,,"D")</f>
        <v>264</v>
      </c>
      <c r="BT7" s="12">
        <f xml:space="preserve"> RTD("cqg.rtd",,"StudyData","BAVolCr.AskVol^(CUS10)",  "Bar",, "Open", "5",D7,,,,,"D")</f>
        <v>311</v>
      </c>
      <c r="BU7" s="12">
        <f t="shared" ref="BU7:BU66" si="3">IF(AND(BQ7&gt;$BQ$5,BQ7&gt;BR7),1,IF(AND(BR7&gt;$BR$5,BR7&gt;BQ7),-1,0))</f>
        <v>-1</v>
      </c>
      <c r="BZ7" s="12">
        <f>IF(RTD("cqg.rtd",,"StudyData","SUBMINUTE((CUS10),1,FillGap)","Bar",,"Close","5",D7,,,,,"T")="",NA(),RTD("cqg.rtd",,"StudyData","SUBMINUTE((CUS10),1,FillGap)","Bar",,"Close","5",D7,,,,,"T"))</f>
        <v>99.671875</v>
      </c>
      <c r="CA7" s="12"/>
      <c r="CB7" s="12">
        <f>IF(RTD("cqg.rtd",,"StudyData","SUBMINUTE((CUS10),5,Regular)","FG",,"Open","5",D7,,,,,"D")="",NA(),RTD("cqg.rtd",,"StudyData","SUBMINUTE((CUS10),5,Regular)","FG",,"Open","5",D7,,,,,"T"))</f>
        <v>99.671875</v>
      </c>
      <c r="CC7" s="12">
        <f>IF(RTD("cqg.rtd",,"StudyData","SUBMINUTE((CUS10),5,Regular)","FG",,"High","5",D7,,,,,"D")="",NA(),RTD("cqg.rtd",,"StudyData","SUBMINUTE((CUS10),5,Regular)","FG",,"High","5",D7,,,,,"T"))</f>
        <v>99.671875</v>
      </c>
      <c r="CD7" s="12">
        <f>IF(RTD("cqg.rtd",,"StudyData","SUBMINUTE((CUS10),5,Regular)","FG",,"Low","5",D7,,,,,"D")="",NA(),RTD("cqg.rtd",,"StudyData","SUBMINUTE((CUS10),5,Regular)","FG",,"Low","5",D7,,,,,"T"))</f>
        <v>99.65625</v>
      </c>
      <c r="CE7" s="12">
        <f>IF(RTD("cqg.rtd",,"StudyData","SUBMINUTE((CUS10),5,Regular)","FG",,"Close","5",D7,,,,,"D")="",NA(),RTD("cqg.rtd",,"StudyData","SUBMINUTE((CUS10),5,Regular)","FG",,"Close","5",D7,,,,,"T"))</f>
        <v>99.671875</v>
      </c>
      <c r="CF7" s="12"/>
      <c r="CG7" s="12">
        <f>IF(RTD("cqg.rtd",,"StudyData","CUS10","FG",,"Open","1",D7,,,,,"D")="",NA(),RTD("cqg.rtd",,"StudyData","CUS10","FG",,"Open","1",D7,,,,,"T"))</f>
        <v>99.671875</v>
      </c>
      <c r="CH7" s="12">
        <f>IF(RTD("cqg.rtd",,"StudyData","CUS10","FG",,"High","1",D7,,,,,"D")="",NA(),RTD("cqg.rtd",,"StudyData","CUS10","FG",,"High","1",D7,,,,,"T"))</f>
        <v>99.6875</v>
      </c>
      <c r="CI7" s="12">
        <f>IF(RTD("cqg.rtd",,"StudyData","CUS10","FG",,"Low","1",D7,,,,,"D")="",NA(),RTD("cqg.rtd",,"StudyData","CUS10","FG",,"Low","1",D7,,,,,"T"))</f>
        <v>99.65625</v>
      </c>
      <c r="CJ7" s="12">
        <f>IF(RTD("cqg.rtd",,"StudyData","CUS10","FG",,"Close","1",D7,,,,,"D")="",NA(),RTD("cqg.rtd",,"StudyData","CUS10","FG",,"Close","1",D7,,,,,"T"))</f>
        <v>99.671875</v>
      </c>
      <c r="CK7" s="12"/>
      <c r="CL7" s="12">
        <f>IF(RTD("cqg.rtd",,"StudyData","CUS10","FG",,"Open","5",D7,,,,,"D")="",NA(),RTD("cqg.rtd",,"StudyData","CUS10","FG",,"Open","5",D7,,,,,"T"))</f>
        <v>99.671875</v>
      </c>
      <c r="CM7" s="12">
        <f>IF(RTD("cqg.rtd",,"StudyData","CUS10","FG",,"High","5",D7,,,,,"D")="",NA(),RTD("cqg.rtd",,"StudyData","CUS10","FG",,"High","5",D7,,,,,"T"))</f>
        <v>99.6875</v>
      </c>
      <c r="CN7" s="12">
        <f>IF(RTD("cqg.rtd",,"StudyData","CUS10","FG",,"Low","5",D7,,,,,"D")="",NA(),RTD("cqg.rtd",,"StudyData","CUS10","FG",,"Low","5",D7,,,,,"T"))</f>
        <v>99.640625</v>
      </c>
      <c r="CO7" s="12">
        <f>IF(RTD("cqg.rtd",,"StudyData","CUS10","FG",,"Close","5",D7,,,,,"D")="",NA(),RTD("cqg.rtd",,"StudyData","CUS10","FG",,"Close","5",D7,,,,,"T"))</f>
        <v>99.65625</v>
      </c>
      <c r="CP7" s="12"/>
    </row>
    <row r="8" spans="2:94" ht="11.25" customHeight="1" x14ac:dyDescent="0.3">
      <c r="B8" s="13">
        <f>RTD("cqg.rtd",,"StudyData","SUBMINUTE((CUS10),1,Regular)","FG",,"Time","5",D8,,,,,"D")</f>
        <v>42342.445162037038</v>
      </c>
      <c r="C8" s="54">
        <f>IF(RTD("cqg.rtd",,"StudyData","SUBMINUTE((CUS10),1,FillGap)","Bar",,"Close","5",D8,,,,,"T")="",NA(),DOLLARFR(RTD("cqg.rtd",,"StudyData","SUBMINUTE((CUS10),1,FillGap)","Bar",,"Close","5",D8,,,,,"T"),32))</f>
        <v>99.215000000000003</v>
      </c>
      <c r="D8" s="14">
        <f t="shared" ref="D8:D19" si="4">D7-1</f>
        <v>-2</v>
      </c>
      <c r="E8" s="15">
        <f>IF( RTD("cqg.rtd",,"StudyData", "AlgOrdBidVol(SUBMINUTE((CUS10),1,Regular),1,0)",  "Bar",, "Open", "5",D8,,,,,"D")="",0,RTD("cqg.rtd",,"StudyData", "AlgOrdBidVol(SUBMINUTE((CUS10),1,Regular),1,0)",  "Bar",, "Open", "5",D8,,,,,"D"))</f>
        <v>0</v>
      </c>
      <c r="F8" s="15">
        <f xml:space="preserve"> IF(RTD("cqg.rtd",,"StudyData", "AlgOrdAskVol(SUBMINUTE((CUS10),1,Regular),1,0)",  "Bar",, "Open", "5",D8,,,,,"D")="",0,RTD("cqg.rtd",,"StudyData", "AlgOrdAskVol(SUBMINUTE((CUS10),1,Regular),1,0)",  "Bar",, "Open", "5",D8,,,,,"D"))</f>
        <v>0</v>
      </c>
      <c r="G8" s="18">
        <f xml:space="preserve"> RTD("cqg.rtd",,"StudyData","BAVolCr.BidVol^(SUBMINUTE((CUS10),1,FillGap),5,0)",  "Bar",, "Open", "5",D8,,,,,"D")</f>
        <v>0</v>
      </c>
      <c r="H8" s="18">
        <f xml:space="preserve"> RTD("cqg.rtd",,"StudyData","BAVolCr.AskVol^(SUBMINUTE((CUS10),1,Regular),5,0)",  "Bar",, "Open", "5",D8,,,,,"D")</f>
        <v>0</v>
      </c>
      <c r="I8" s="18">
        <f t="shared" si="0"/>
        <v>0</v>
      </c>
      <c r="J8" s="94" t="s">
        <v>17</v>
      </c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6"/>
      <c r="Z8" s="63">
        <f>RTD("cqg.rtd",,"StudyData","SUBMINUTE((CUS10),5,Regular)","FG",,"Time","5",D8,,,,,"D")</f>
        <v>42342.445023148146</v>
      </c>
      <c r="AA8" s="56">
        <f>IF(RTD("cqg.rtd",,"StudyData","SUBMINUTE((CUS10),5,Regular)","FG",,"Open","5",D8,,,,,"D")="",NA(),DOLLARFR(RTD("cqg.rtd",,"StudyData","SUBMINUTE((CUS10),5,Regular)","FG",,"Open","5",D8,,,,,"T"),32))</f>
        <v>99.215000000000003</v>
      </c>
      <c r="AB8" s="56">
        <f>IF(RTD("cqg.rtd",,"StudyData","SUBMINUTE((CUS10),5,Regular)","FG",,"High","5",D8,,,,,"D")="",NA(),DOLLARFR(RTD("cqg.rtd",,"StudyData","SUBMINUTE((CUS10),5,Regular)","FG",,"High","5",D8,,,,,"T"),32))</f>
        <v>99.215000000000003</v>
      </c>
      <c r="AC8" s="56">
        <f>IF(RTD("cqg.rtd",,"StudyData","SUBMINUTE((CUS10),5,Regular)","FG",,"Low","5",D8,,,,,"D")="",NA(),DOLLARFR(RTD("cqg.rtd",,"StudyData","SUBMINUTE((CUS10),5,Regular)","FG",,"Low","5",D8,,,,,"T"),32))</f>
        <v>99.21</v>
      </c>
      <c r="AD8" s="55">
        <f>IF(RTD("cqg.rtd",,"StudyData","SUBMINUTE((CUS10),5,FillGap)","Bar",,"Close","5",D8,,,,,"T")="",NA(),DOLLARFR(RTD("cqg.rtd",,"StudyData","SUBMINUTE((CUS10),5,FillGap)","Bar",,"Close","5",D8,,,,,"T"),32))</f>
        <v>99.21</v>
      </c>
      <c r="AE8" s="14">
        <f>IF( RTD("cqg.rtd",,"StudyData","AlgOrdBidVol(SUBMINUTE((CUS10),5,Regular),1,0)",  "Bar",, "Open", "5",D8,,,,,"D")="",0,RTD("cqg.rtd",,"StudyData","AlgOrdBidVol(SUBMINUTE((CUS10),5,Regular),1,0)",  "Bar",, "Open", "5",D8,,,,,"D"))</f>
        <v>0</v>
      </c>
      <c r="AF8" s="14">
        <f>IF( RTD("cqg.rtd",,"StudyData","AlgOrdAskVol(SUBMINUTE((CUS10),5,Regular),1,0)",  "Bar",, "Open", "5",D8,,,,,"D")="",0,RTD("cqg.rtd",,"StudyData","AlgOrdAskVol(SUBMINUTE((CUS10),5,Regular),1,0)",  "Bar",, "Open", "5",D8,,,,,"D"))</f>
        <v>0</v>
      </c>
      <c r="AG8" s="3">
        <f xml:space="preserve"> RTD("cqg.rtd",,"StudyData","BAVolCr.BidVol^(SUBMINUTE((CUS10),5,Regular),5,0)",  "Bar",, "Open", "5",D8,,,,,"D")</f>
        <v>0</v>
      </c>
      <c r="AH8" s="3">
        <f xml:space="preserve"> RTD("cqg.rtd",,"StudyData","BAVolCr.AskVol^(SUBMINUTE((CUS10),5,Regular),5,0)",  "Bar",, "Open", "5",D8,,,,,"D")</f>
        <v>0</v>
      </c>
      <c r="AI8" s="12">
        <f t="shared" si="1"/>
        <v>0</v>
      </c>
      <c r="AJ8" s="16"/>
      <c r="AK8" s="17">
        <f>RTD("cqg.rtd",,"StudyData","CUS10","Bar",,"Time","1",D8,,,,,"D")</f>
        <v>42342.443749999999</v>
      </c>
      <c r="AL8" s="57">
        <f>IF(RTD("cqg.rtd",,"StudyData","CUS10","FG",,"Open","1",D8,,,,,"D")="",NA(),DOLLARFR(RTD("cqg.rtd",,"StudyData","CUS10","FG",,"Open","1",D8,,,,,"T"),32))</f>
        <v>99.21</v>
      </c>
      <c r="AM8" s="57">
        <f>IF(RTD("cqg.rtd",,"StudyData","CUS10","FG",,"High","1",D8,,,,,"D")="",NA(),DOLLARFR(RTD("cqg.rtd",,"StudyData","CUS10","FG",,"High","1",D8,,,,,"T"),32))</f>
        <v>99.215000000000003</v>
      </c>
      <c r="AN8" s="57">
        <f>IF(RTD("cqg.rtd",,"StudyData","CUS10","FG",,"Low","1",D8,,,,,"D")="",NA(),DOLLARFR(RTD("cqg.rtd",,"StudyData","CUS10","FG",,"Low","1",D8,,,,,"T"),32))</f>
        <v>99.204999999999998</v>
      </c>
      <c r="AO8" s="58">
        <f>IF(RTD("cqg.rtd",,"StudyData","CUS10","FG",,"Close","1",D8,,,,,"T")="",NA(),DOLLARFR(RTD("cqg.rtd",,"StudyData","CUS10","FG",,"Close","1",D8,,,,,"T"),32))</f>
        <v>99.21</v>
      </c>
      <c r="AP8" s="15">
        <f>IF( RTD("cqg.rtd",,"StudyData", "AlgOrdBidVol(CUS10)",  "Bar",, "Open", "1",D8,,,,,"D")="",0,RTD("cqg.rtd",,"StudyData", "AlgOrdBidVol(CUS10)",  "Bar",, "Open", "1",D8,,,,,"D"))</f>
        <v>0</v>
      </c>
      <c r="AQ8" s="15">
        <f xml:space="preserve"> IF(RTD("cqg.rtd",,"StudyData", "AlgOrdAskVol(CUS10)",  "Bar",, "Open", "1",D8,,,,,"D")="",0,RTD("cqg.rtd",,"StudyData", "AlgOrdAskVol(CUS10)",  "Bar",, "Open", "1",D8,,,,,"D"))</f>
        <v>0</v>
      </c>
      <c r="AR8" s="18">
        <f xml:space="preserve"> RTD("cqg.rtd",,"StudyData","BAVolCr.BidVol^(CUS10)",  "Bar",, "Open", "1",D8,,,,,"D")</f>
        <v>106</v>
      </c>
      <c r="AS8" s="18">
        <f xml:space="preserve"> RTD("cqg.rtd",,"StudyData","BAVolCr.AskVol^(CUS10)",  "Bar",, "Open", "1",D8,,,,,"D")</f>
        <v>127</v>
      </c>
      <c r="AT8" s="53">
        <f t="shared" si="2"/>
        <v>0</v>
      </c>
      <c r="AU8" s="10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6">
        <f>RTD("cqg.rtd",,"StudyData","CUS10","Bar",,"Time","5",D8,,,,,"D")</f>
        <v>42342.4375</v>
      </c>
      <c r="BM8" s="59">
        <f>IF(RTD("cqg.rtd",,"StudyData","CUS10","FG",,"Open","5",D8,,,,,"D")="",NA(),DOLLARFR(RTD("cqg.rtd",,"StudyData","CUS10","FG",,"Open","5",D8,,,,,"T"),32))</f>
        <v>99.21</v>
      </c>
      <c r="BN8" s="54">
        <f>IF(RTD("cqg.rtd",,"StudyData","CUS10","FG",,"High","5",D8,,,,,"D")="",NA(),DOLLARFR(RTD("cqg.rtd",,"StudyData","CUS10","FG",,"High","5",D8,,,,,"T"),32))</f>
        <v>99.224999999999994</v>
      </c>
      <c r="BO8" s="60">
        <f>IF(RTD("cqg.rtd",,"StudyData","CUS10","FG",,"Low","5",D8,,,,,"D")="",NA(),DOLLARFR(RTD("cqg.rtd",,"StudyData","CUS10","FG",,"Low","5",D8,,,,,"T"),32))</f>
        <v>99.2</v>
      </c>
      <c r="BP8" s="59">
        <f>IF(RTD("cqg.rtd",,"StudyData","CUS10","FG",,"Close","5",D8,,,,,"T")="",NA(),DOLLARFR(RTD("cqg.rtd",,"StudyData","CUS10","FG",,"Close","5",D8,,,,,"T"),32))</f>
        <v>99.215000000000003</v>
      </c>
      <c r="BQ8" s="14">
        <f>IF( RTD("cqg.rtd",,"StudyData","AlgOrdBidVol(CUS10)",  "Bar",, "Open", "5",D8,,,,,"D")="",0,RTD("cqg.rtd",,"StudyData","AlgOrdBidVol(CUS10)",  "Bar",, "Open", "5",D8,,,,,"D"))</f>
        <v>14</v>
      </c>
      <c r="BR8" s="14">
        <f>IF( RTD("cqg.rtd",,"StudyData","AlgOrdAskVol(CUS10)",  "Bar",, "Open", "5",D8,,,,,"D")="",0,RTD("cqg.rtd",,"StudyData","AlgOrdAskVol(CUS10)",  "Bar",, "Open", "5",D8,,,,,"D"))</f>
        <v>24</v>
      </c>
      <c r="BS8" s="12">
        <f xml:space="preserve"> RTD("cqg.rtd",,"StudyData","BAVolCr.BidVol^(CUS10)",  "Bar",, "Open", "5",D8,,,,,"D")</f>
        <v>271</v>
      </c>
      <c r="BT8" s="12">
        <f xml:space="preserve"> RTD("cqg.rtd",,"StudyData","BAVolCr.AskVol^(CUS10)",  "Bar",, "Open", "5",D8,,,,,"D")</f>
        <v>265</v>
      </c>
      <c r="BU8" s="12">
        <f t="shared" si="3"/>
        <v>-1</v>
      </c>
      <c r="BZ8" s="12">
        <f>IF(RTD("cqg.rtd",,"StudyData","SUBMINUTE((CUS10),1,FillGap)","Bar",,"Close","5",D8,,,,,"T")="",NA(),RTD("cqg.rtd",,"StudyData","SUBMINUTE((CUS10),1,FillGap)","Bar",,"Close","5",D8,,,,,"T"))</f>
        <v>99.671875</v>
      </c>
      <c r="CA8" s="12"/>
      <c r="CB8" s="12">
        <f>IF(RTD("cqg.rtd",,"StudyData","SUBMINUTE((CUS10),5,Regular)","FG",,"Open","5",D8,,,,,"D")="",NA(),RTD("cqg.rtd",,"StudyData","SUBMINUTE((CUS10),5,Regular)","FG",,"Open","5",D8,,,,,"T"))</f>
        <v>99.671875</v>
      </c>
      <c r="CC8" s="12">
        <f>IF(RTD("cqg.rtd",,"StudyData","SUBMINUTE((CUS10),5,Regular)","FG",,"High","5",D8,,,,,"D")="",NA(),RTD("cqg.rtd",,"StudyData","SUBMINUTE((CUS10),5,Regular)","FG",,"High","5",D8,,,,,"T"))</f>
        <v>99.671875</v>
      </c>
      <c r="CD8" s="12">
        <f>IF(RTD("cqg.rtd",,"StudyData","SUBMINUTE((CUS10),5,Regular)","FG",,"Low","5",D8,,,,,"D")="",NA(),RTD("cqg.rtd",,"StudyData","SUBMINUTE((CUS10),5,Regular)","FG",,"Low","5",D8,,,,,"T"))</f>
        <v>99.65625</v>
      </c>
      <c r="CE8" s="12">
        <f>IF(RTD("cqg.rtd",,"StudyData","SUBMINUTE((CUS10),5,Regular)","FG",,"Close","5",D8,,,,,"D")="",NA(),RTD("cqg.rtd",,"StudyData","SUBMINUTE((CUS10),5,Regular)","FG",,"Close","5",D8,,,,,"T"))</f>
        <v>99.65625</v>
      </c>
      <c r="CF8" s="12"/>
      <c r="CG8" s="12">
        <f>IF(RTD("cqg.rtd",,"StudyData","CUS10","FG",,"Open","1",D8,,,,,"D")="",NA(),RTD("cqg.rtd",,"StudyData","CUS10","FG",,"Open","1",D8,,,,,"T"))</f>
        <v>99.65625</v>
      </c>
      <c r="CH8" s="12">
        <f>IF(RTD("cqg.rtd",,"StudyData","CUS10","FG",,"High","1",D8,,,,,"D")="",NA(),RTD("cqg.rtd",,"StudyData","CUS10","FG",,"High","1",D8,,,,,"T"))</f>
        <v>99.671875</v>
      </c>
      <c r="CI8" s="12">
        <f>IF(RTD("cqg.rtd",,"StudyData","CUS10","FG",,"Low","1",D8,,,,,"D")="",NA(),RTD("cqg.rtd",,"StudyData","CUS10","FG",,"Low","1",D8,,,,,"T"))</f>
        <v>99.640625</v>
      </c>
      <c r="CJ8" s="12">
        <f>IF(RTD("cqg.rtd",,"StudyData","CUS10","FG",,"Close","1",D8,,,,,"D")="",NA(),RTD("cqg.rtd",,"StudyData","CUS10","FG",,"Close","1",D8,,,,,"T"))</f>
        <v>99.65625</v>
      </c>
      <c r="CK8" s="12"/>
      <c r="CL8" s="12">
        <f>IF(RTD("cqg.rtd",,"StudyData","CUS10","FG",,"Open","5",D8,,,,,"D")="",NA(),RTD("cqg.rtd",,"StudyData","CUS10","FG",,"Open","5",D8,,,,,"T"))</f>
        <v>99.65625</v>
      </c>
      <c r="CM8" s="12">
        <f>IF(RTD("cqg.rtd",,"StudyData","CUS10","FG",,"High","5",D8,,,,,"D")="",NA(),RTD("cqg.rtd",,"StudyData","CUS10","FG",,"High","5",D8,,,,,"T"))</f>
        <v>99.703125</v>
      </c>
      <c r="CN8" s="12">
        <f>IF(RTD("cqg.rtd",,"StudyData","CUS10","FG",,"Low","5",D8,,,,,"D")="",NA(),RTD("cqg.rtd",,"StudyData","CUS10","FG",,"Low","5",D8,,,,,"T"))</f>
        <v>99.625</v>
      </c>
      <c r="CO8" s="12">
        <f>IF(RTD("cqg.rtd",,"StudyData","CUS10","FG",,"Close","5",D8,,,,,"D")="",NA(),RTD("cqg.rtd",,"StudyData","CUS10","FG",,"Close","5",D8,,,,,"T"))</f>
        <v>99.671875</v>
      </c>
      <c r="CP8" s="12"/>
    </row>
    <row r="9" spans="2:94" ht="11.25" customHeight="1" x14ac:dyDescent="0.3">
      <c r="B9" s="13">
        <f>RTD("cqg.rtd",,"StudyData","SUBMINUTE((CUS10),1,Regular)","FG",,"Time","5",D9,,,,,"D")</f>
        <v>42342.445150462969</v>
      </c>
      <c r="C9" s="54">
        <f>IF(RTD("cqg.rtd",,"StudyData","SUBMINUTE((CUS10),1,FillGap)","Bar",,"Close","5",D9,,,,,"T")="",NA(),DOLLARFR(RTD("cqg.rtd",,"StudyData","SUBMINUTE((CUS10),1,FillGap)","Bar",,"Close","5",D9,,,,,"T"),32))</f>
        <v>99.215000000000003</v>
      </c>
      <c r="D9" s="14">
        <f t="shared" si="4"/>
        <v>-3</v>
      </c>
      <c r="E9" s="15">
        <f>IF( RTD("cqg.rtd",,"StudyData", "AlgOrdBidVol(SUBMINUTE((CUS10),1,Regular),1,0)",  "Bar",, "Open", "5",D9,,,,,"D")="",0,RTD("cqg.rtd",,"StudyData", "AlgOrdBidVol(SUBMINUTE((CUS10),1,Regular),1,0)",  "Bar",, "Open", "5",D9,,,,,"D"))</f>
        <v>0</v>
      </c>
      <c r="F9" s="15">
        <f xml:space="preserve"> IF(RTD("cqg.rtd",,"StudyData", "AlgOrdAskVol(SUBMINUTE((CUS10),1,Regular),1,0)",  "Bar",, "Open", "5",D9,,,,,"D")="",0,RTD("cqg.rtd",,"StudyData", "AlgOrdAskVol(SUBMINUTE((CUS10),1,Regular),1,0)",  "Bar",, "Open", "5",D9,,,,,"D"))</f>
        <v>0</v>
      </c>
      <c r="G9" s="18">
        <f xml:space="preserve"> RTD("cqg.rtd",,"StudyData","BAVolCr.BidVol^(SUBMINUTE((CUS10),1,FillGap),5,0)",  "Bar",, "Open", "5",D9,,,,,"D")</f>
        <v>0</v>
      </c>
      <c r="H9" s="18">
        <f xml:space="preserve"> RTD("cqg.rtd",,"StudyData","BAVolCr.AskVol^(SUBMINUTE((CUS10),1,Regular),5,0)",  "Bar",, "Open", "5",D9,,,,,"D")</f>
        <v>0</v>
      </c>
      <c r="I9" s="18">
        <f t="shared" si="0"/>
        <v>0</v>
      </c>
      <c r="J9" s="97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9"/>
      <c r="Z9" s="63">
        <f>RTD("cqg.rtd",,"StudyData","SUBMINUTE((CUS10),5,Regular)","FG",,"Time","5",D9,,,,,"D")</f>
        <v>42342.444965277777</v>
      </c>
      <c r="AA9" s="56">
        <f>IF(RTD("cqg.rtd",,"StudyData","SUBMINUTE((CUS10),5,Regular)","FG",,"Open","5",D9,,,,,"D")="",NA(),DOLLARFR(RTD("cqg.rtd",,"StudyData","SUBMINUTE((CUS10),5,Regular)","FG",,"Open","5",D9,,,,,"T"),32))</f>
        <v>99.215000000000003</v>
      </c>
      <c r="AB9" s="56">
        <f>IF(RTD("cqg.rtd",,"StudyData","SUBMINUTE((CUS10),5,Regular)","FG",,"High","5",D9,,,,,"D")="",NA(),DOLLARFR(RTD("cqg.rtd",,"StudyData","SUBMINUTE((CUS10),5,Regular)","FG",,"High","5",D9,,,,,"T"),32))</f>
        <v>99.215000000000003</v>
      </c>
      <c r="AC9" s="56">
        <f>IF(RTD("cqg.rtd",,"StudyData","SUBMINUTE((CUS10),5,Regular)","FG",,"Low","5",D9,,,,,"D")="",NA(),DOLLARFR(RTD("cqg.rtd",,"StudyData","SUBMINUTE((CUS10),5,Regular)","FG",,"Low","5",D9,,,,,"T"),32))</f>
        <v>99.21</v>
      </c>
      <c r="AD9" s="55">
        <f>IF(RTD("cqg.rtd",,"StudyData","SUBMINUTE((CUS10),5,FillGap)","Bar",,"Close","5",D9,,,,,"T")="",NA(),DOLLARFR(RTD("cqg.rtd",,"StudyData","SUBMINUTE((CUS10),5,FillGap)","Bar",,"Close","5",D9,,,,,"T"),32))</f>
        <v>99.215000000000003</v>
      </c>
      <c r="AE9" s="14">
        <f>IF( RTD("cqg.rtd",,"StudyData","AlgOrdBidVol(SUBMINUTE((CUS10),5,Regular),1,0)",  "Bar",, "Open", "5",D9,,,,,"D")="",0,RTD("cqg.rtd",,"StudyData","AlgOrdBidVol(SUBMINUTE((CUS10),5,Regular),1,0)",  "Bar",, "Open", "5",D9,,,,,"D"))</f>
        <v>0</v>
      </c>
      <c r="AF9" s="14">
        <f>IF( RTD("cqg.rtd",,"StudyData","AlgOrdAskVol(SUBMINUTE((CUS10),5,Regular),1,0)",  "Bar",, "Open", "5",D9,,,,,"D")="",0,RTD("cqg.rtd",,"StudyData","AlgOrdAskVol(SUBMINUTE((CUS10),5,Regular),1,0)",  "Bar",, "Open", "5",D9,,,,,"D"))</f>
        <v>0</v>
      </c>
      <c r="AG9" s="3">
        <f xml:space="preserve"> RTD("cqg.rtd",,"StudyData","BAVolCr.BidVol^(SUBMINUTE((CUS10),5,Regular),5,0)",  "Bar",, "Open", "5",D9,,,,,"D")</f>
        <v>0</v>
      </c>
      <c r="AH9" s="3">
        <f xml:space="preserve"> RTD("cqg.rtd",,"StudyData","BAVolCr.AskVol^(SUBMINUTE((CUS10),5,Regular),5,0)",  "Bar",, "Open", "5",D9,,,,,"D")</f>
        <v>1000</v>
      </c>
      <c r="AI9" s="12">
        <f t="shared" si="1"/>
        <v>0</v>
      </c>
      <c r="AJ9" s="16"/>
      <c r="AK9" s="17">
        <f>RTD("cqg.rtd",,"StudyData","CUS10","Bar",,"Time","1",D9,,,,,"D")</f>
        <v>42342.443055555559</v>
      </c>
      <c r="AL9" s="57">
        <f>IF(RTD("cqg.rtd",,"StudyData","CUS10","FG",,"Open","1",D9,,,,,"D")="",NA(),DOLLARFR(RTD("cqg.rtd",,"StudyData","CUS10","FG",,"Open","1",D9,,,,,"T"),32))</f>
        <v>99.21</v>
      </c>
      <c r="AM9" s="57">
        <f>IF(RTD("cqg.rtd",,"StudyData","CUS10","FG",,"High","1",D9,,,,,"D")="",NA(),DOLLARFR(RTD("cqg.rtd",,"StudyData","CUS10","FG",,"High","1",D9,,,,,"T"),32))</f>
        <v>99.22</v>
      </c>
      <c r="AN9" s="57">
        <f>IF(RTD("cqg.rtd",,"StudyData","CUS10","FG",,"Low","1",D9,,,,,"D")="",NA(),DOLLARFR(RTD("cqg.rtd",,"StudyData","CUS10","FG",,"Low","1",D9,,,,,"T"),32))</f>
        <v>99.204999999999998</v>
      </c>
      <c r="AO9" s="58">
        <f>IF(RTD("cqg.rtd",,"StudyData","CUS10","FG",,"Close","1",D9,,,,,"T")="",NA(),DOLLARFR(RTD("cqg.rtd",,"StudyData","CUS10","FG",,"Close","1",D9,,,,,"T"),32))</f>
        <v>99.21</v>
      </c>
      <c r="AP9" s="15">
        <f>IF( RTD("cqg.rtd",,"StudyData", "AlgOrdBidVol(CUS10)",  "Bar",, "Open", "1",D9,,,,,"D")="",0,RTD("cqg.rtd",,"StudyData", "AlgOrdBidVol(CUS10)",  "Bar",, "Open", "1",D9,,,,,"D"))</f>
        <v>0</v>
      </c>
      <c r="AQ9" s="15">
        <f xml:space="preserve"> IF(RTD("cqg.rtd",,"StudyData", "AlgOrdAskVol(CUS10)",  "Bar",, "Open", "1",D9,,,,,"D")="",0,RTD("cqg.rtd",,"StudyData", "AlgOrdAskVol(CUS10)",  "Bar",, "Open", "1",D9,,,,,"D"))</f>
        <v>0</v>
      </c>
      <c r="AR9" s="18">
        <f xml:space="preserve"> RTD("cqg.rtd",,"StudyData","BAVolCr.BidVol^(CUS10)",  "Bar",, "Open", "1",D9,,,,,"D")</f>
        <v>128</v>
      </c>
      <c r="AS9" s="18">
        <f xml:space="preserve"> RTD("cqg.rtd",,"StudyData","BAVolCr.AskVol^(CUS10)",  "Bar",, "Open", "1",D9,,,,,"D")</f>
        <v>134</v>
      </c>
      <c r="AT9" s="53">
        <f t="shared" si="2"/>
        <v>0</v>
      </c>
      <c r="AU9" s="10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6">
        <f>RTD("cqg.rtd",,"StudyData","CUS10","Bar",,"Time","5",D9,,,,,"D")</f>
        <v>42342.434027777781</v>
      </c>
      <c r="BM9" s="59">
        <f>IF(RTD("cqg.rtd",,"StudyData","CUS10","FG",,"Open","5",D9,,,,,"D")="",NA(),DOLLARFR(RTD("cqg.rtd",,"StudyData","CUS10","FG",,"Open","5",D9,,,,,"T"),32))</f>
        <v>99.185000000000002</v>
      </c>
      <c r="BN9" s="54">
        <f>IF(RTD("cqg.rtd",,"StudyData","CUS10","FG",,"High","5",D9,,,,,"D")="",NA(),DOLLARFR(RTD("cqg.rtd",,"StudyData","CUS10","FG",,"High","5",D9,,,,,"T"),32))</f>
        <v>99.215000000000003</v>
      </c>
      <c r="BO9" s="60">
        <f>IF(RTD("cqg.rtd",,"StudyData","CUS10","FG",,"Low","5",D9,,,,,"D")="",NA(),DOLLARFR(RTD("cqg.rtd",,"StudyData","CUS10","FG",,"Low","5",D9,,,,,"T"),32))</f>
        <v>99.18</v>
      </c>
      <c r="BP9" s="59">
        <f>IF(RTD("cqg.rtd",,"StudyData","CUS10","FG",,"Close","5",D9,,,,,"T")="",NA(),DOLLARFR(RTD("cqg.rtd",,"StudyData","CUS10","FG",,"Close","5",D9,,,,,"T"),32))</f>
        <v>99.204999999999998</v>
      </c>
      <c r="BQ9" s="14">
        <f>IF( RTD("cqg.rtd",,"StudyData","AlgOrdBidVol(CUS10)",  "Bar",, "Open", "5",D9,,,,,"D")="",0,RTD("cqg.rtd",,"StudyData","AlgOrdBidVol(CUS10)",  "Bar",, "Open", "5",D9,,,,,"D"))</f>
        <v>0</v>
      </c>
      <c r="BR9" s="14">
        <f>IF( RTD("cqg.rtd",,"StudyData","AlgOrdAskVol(CUS10)",  "Bar",, "Open", "5",D9,,,,,"D")="",0,RTD("cqg.rtd",,"StudyData","AlgOrdAskVol(CUS10)",  "Bar",, "Open", "5",D9,,,,,"D"))</f>
        <v>1</v>
      </c>
      <c r="BS9" s="12">
        <f xml:space="preserve"> RTD("cqg.rtd",,"StudyData","BAVolCr.BidVol^(CUS10)",  "Bar",, "Open", "5",D9,,,,,"D")</f>
        <v>194</v>
      </c>
      <c r="BT9" s="12">
        <f xml:space="preserve"> RTD("cqg.rtd",,"StudyData","BAVolCr.AskVol^(CUS10)",  "Bar",, "Open", "5",D9,,,,,"D")</f>
        <v>288</v>
      </c>
      <c r="BU9" s="12">
        <f t="shared" si="3"/>
        <v>0</v>
      </c>
      <c r="BZ9" s="12">
        <f>IF(RTD("cqg.rtd",,"StudyData","SUBMINUTE((CUS10),1,FillGap)","Bar",,"Close","5",D9,,,,,"T")="",NA(),RTD("cqg.rtd",,"StudyData","SUBMINUTE((CUS10),1,FillGap)","Bar",,"Close","5",D9,,,,,"T"))</f>
        <v>99.671875</v>
      </c>
      <c r="CA9" s="12"/>
      <c r="CB9" s="12">
        <f>IF(RTD("cqg.rtd",,"StudyData","SUBMINUTE((CUS10),5,Regular)","FG",,"Open","5",D9,,,,,"D")="",NA(),RTD("cqg.rtd",,"StudyData","SUBMINUTE((CUS10),5,Regular)","FG",,"Open","5",D9,,,,,"T"))</f>
        <v>99.671875</v>
      </c>
      <c r="CC9" s="12">
        <f>IF(RTD("cqg.rtd",,"StudyData","SUBMINUTE((CUS10),5,Regular)","FG",,"High","5",D9,,,,,"D")="",NA(),RTD("cqg.rtd",,"StudyData","SUBMINUTE((CUS10),5,Regular)","FG",,"High","5",D9,,,,,"T"))</f>
        <v>99.671875</v>
      </c>
      <c r="CD9" s="12">
        <f>IF(RTD("cqg.rtd",,"StudyData","SUBMINUTE((CUS10),5,Regular)","FG",,"Low","5",D9,,,,,"D")="",NA(),RTD("cqg.rtd",,"StudyData","SUBMINUTE((CUS10),5,Regular)","FG",,"Low","5",D9,,,,,"T"))</f>
        <v>99.65625</v>
      </c>
      <c r="CE9" s="12">
        <f>IF(RTD("cqg.rtd",,"StudyData","SUBMINUTE((CUS10),5,Regular)","FG",,"Close","5",D9,,,,,"D")="",NA(),RTD("cqg.rtd",,"StudyData","SUBMINUTE((CUS10),5,Regular)","FG",,"Close","5",D9,,,,,"T"))</f>
        <v>99.671875</v>
      </c>
      <c r="CF9" s="12"/>
      <c r="CG9" s="12">
        <f>IF(RTD("cqg.rtd",,"StudyData","CUS10","FG",,"Open","1",D9,,,,,"D")="",NA(),RTD("cqg.rtd",,"StudyData","CUS10","FG",,"Open","1",D9,,,,,"T"))</f>
        <v>99.65625</v>
      </c>
      <c r="CH9" s="12">
        <f>IF(RTD("cqg.rtd",,"StudyData","CUS10","FG",,"High","1",D9,,,,,"D")="",NA(),RTD("cqg.rtd",,"StudyData","CUS10","FG",,"High","1",D9,,,,,"T"))</f>
        <v>99.6875</v>
      </c>
      <c r="CI9" s="12">
        <f>IF(RTD("cqg.rtd",,"StudyData","CUS10","FG",,"Low","1",D9,,,,,"D")="",NA(),RTD("cqg.rtd",,"StudyData","CUS10","FG",,"Low","1",D9,,,,,"T"))</f>
        <v>99.640625</v>
      </c>
      <c r="CJ9" s="12">
        <f>IF(RTD("cqg.rtd",,"StudyData","CUS10","FG",,"Close","1",D9,,,,,"D")="",NA(),RTD("cqg.rtd",,"StudyData","CUS10","FG",,"Close","1",D9,,,,,"T"))</f>
        <v>99.65625</v>
      </c>
      <c r="CK9" s="12"/>
      <c r="CL9" s="12">
        <f>IF(RTD("cqg.rtd",,"StudyData","CUS10","FG",,"Open","5",D9,,,,,"D")="",NA(),RTD("cqg.rtd",,"StudyData","CUS10","FG",,"Open","5",D9,,,,,"T"))</f>
        <v>99.578125</v>
      </c>
      <c r="CM9" s="12">
        <f>IF(RTD("cqg.rtd",,"StudyData","CUS10","FG",,"High","5",D9,,,,,"D")="",NA(),RTD("cqg.rtd",,"StudyData","CUS10","FG",,"High","5",D9,,,,,"T"))</f>
        <v>99.671875</v>
      </c>
      <c r="CN9" s="12">
        <f>IF(RTD("cqg.rtd",,"StudyData","CUS10","FG",,"Low","5",D9,,,,,"D")="",NA(),RTD("cqg.rtd",,"StudyData","CUS10","FG",,"Low","5",D9,,,,,"T"))</f>
        <v>99.5625</v>
      </c>
      <c r="CO9" s="12">
        <f>IF(RTD("cqg.rtd",,"StudyData","CUS10","FG",,"Close","5",D9,,,,,"D")="",NA(),RTD("cqg.rtd",,"StudyData","CUS10","FG",,"Close","5",D9,,,,,"T"))</f>
        <v>99.640625</v>
      </c>
      <c r="CP9" s="12"/>
    </row>
    <row r="10" spans="2:94" ht="11.25" customHeight="1" x14ac:dyDescent="0.3">
      <c r="B10" s="13">
        <f>RTD("cqg.rtd",,"StudyData","SUBMINUTE((CUS10),1,Regular)","FG",,"Time","5",D10,,,,,"D")</f>
        <v>42342.445138888892</v>
      </c>
      <c r="C10" s="54">
        <f>IF(RTD("cqg.rtd",,"StudyData","SUBMINUTE((CUS10),1,FillGap)","Bar",,"Close","5",D10,,,,,"T")="",NA(),DOLLARFR(RTD("cqg.rtd",,"StudyData","SUBMINUTE((CUS10),1,FillGap)","Bar",,"Close","5",D10,,,,,"T"),32))</f>
        <v>99.215000000000003</v>
      </c>
      <c r="D10" s="14">
        <f t="shared" si="4"/>
        <v>-4</v>
      </c>
      <c r="E10" s="15">
        <f>IF( RTD("cqg.rtd",,"StudyData", "AlgOrdBidVol(SUBMINUTE((CUS10),1,Regular),1,0)",  "Bar",, "Open", "5",D10,,,,,"D")="",0,RTD("cqg.rtd",,"StudyData", "AlgOrdBidVol(SUBMINUTE((CUS10),1,Regular),1,0)",  "Bar",, "Open", "5",D10,,,,,"D"))</f>
        <v>0</v>
      </c>
      <c r="F10" s="15">
        <f xml:space="preserve"> IF(RTD("cqg.rtd",,"StudyData", "AlgOrdAskVol(SUBMINUTE((CUS10),1,Regular),1,0)",  "Bar",, "Open", "5",D10,,,,,"D")="",0,RTD("cqg.rtd",,"StudyData", "AlgOrdAskVol(SUBMINUTE((CUS10),1,Regular),1,0)",  "Bar",, "Open", "5",D10,,,,,"D"))</f>
        <v>0</v>
      </c>
      <c r="G10" s="18">
        <f xml:space="preserve"> RTD("cqg.rtd",,"StudyData","BAVolCr.BidVol^(SUBMINUTE((CUS10),1,FillGap),5,0)",  "Bar",, "Open", "5",D10,,,,,"D")</f>
        <v>0</v>
      </c>
      <c r="H10" s="18">
        <f xml:space="preserve"> RTD("cqg.rtd",,"StudyData","BAVolCr.AskVol^(SUBMINUTE((CUS10),1,Regular),5,0)",  "Bar",, "Open", "5",D10,,,,,"D")</f>
        <v>0</v>
      </c>
      <c r="I10" s="18">
        <f t="shared" si="0"/>
        <v>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63">
        <f>RTD("cqg.rtd",,"StudyData","SUBMINUTE((CUS10),5,Regular)","FG",,"Time","5",D10,,,,,"D")</f>
        <v>42342.444907407407</v>
      </c>
      <c r="AA10" s="56">
        <f>IF(RTD("cqg.rtd",,"StudyData","SUBMINUTE((CUS10),5,Regular)","FG",,"Open","5",D10,,,,,"D")="",NA(),DOLLARFR(RTD("cqg.rtd",,"StudyData","SUBMINUTE((CUS10),5,Regular)","FG",,"Open","5",D10,,,,,"T"),32))</f>
        <v>99.21</v>
      </c>
      <c r="AB10" s="56">
        <f>IF(RTD("cqg.rtd",,"StudyData","SUBMINUTE((CUS10),5,Regular)","FG",,"High","5",D10,,,,,"D")="",NA(),DOLLARFR(RTD("cqg.rtd",,"StudyData","SUBMINUTE((CUS10),5,Regular)","FG",,"High","5",D10,,,,,"T"),32))</f>
        <v>99.215000000000003</v>
      </c>
      <c r="AC10" s="56">
        <f>IF(RTD("cqg.rtd",,"StudyData","SUBMINUTE((CUS10),5,Regular)","FG",,"Low","5",D10,,,,,"D")="",NA(),DOLLARFR(RTD("cqg.rtd",,"StudyData","SUBMINUTE((CUS10),5,Regular)","FG",,"Low","5",D10,,,,,"T"),32))</f>
        <v>99.21</v>
      </c>
      <c r="AD10" s="55">
        <f>IF(RTD("cqg.rtd",,"StudyData","SUBMINUTE((CUS10),5,FillGap)","Bar",,"Close","5",D10,,,,,"T")="",NA(),DOLLARFR(RTD("cqg.rtd",,"StudyData","SUBMINUTE((CUS10),5,FillGap)","Bar",,"Close","5",D10,,,,,"T"),32))</f>
        <v>99.21</v>
      </c>
      <c r="AE10" s="14">
        <f>IF( RTD("cqg.rtd",,"StudyData","AlgOrdBidVol(SUBMINUTE((CUS10),5,Regular),1,0)",  "Bar",, "Open", "5",D10,,,,,"D")="",0,RTD("cqg.rtd",,"StudyData","AlgOrdBidVol(SUBMINUTE((CUS10),5,Regular),1,0)",  "Bar",, "Open", "5",D10,,,,,"D"))</f>
        <v>0</v>
      </c>
      <c r="AF10" s="14">
        <f>IF( RTD("cqg.rtd",,"StudyData","AlgOrdAskVol(SUBMINUTE((CUS10),5,Regular),1,0)",  "Bar",, "Open", "5",D10,,,,,"D")="",0,RTD("cqg.rtd",,"StudyData","AlgOrdAskVol(SUBMINUTE((CUS10),5,Regular),1,0)",  "Bar",, "Open", "5",D10,,,,,"D"))</f>
        <v>0</v>
      </c>
      <c r="AG10" s="3">
        <f xml:space="preserve"> RTD("cqg.rtd",,"StudyData","BAVolCr.BidVol^(SUBMINUTE((CUS10),5,Regular),5,0)",  "Bar",, "Open", "5",D10,,,,,"D")</f>
        <v>0</v>
      </c>
      <c r="AH10" s="3">
        <f xml:space="preserve"> RTD("cqg.rtd",,"StudyData","BAVolCr.AskVol^(SUBMINUTE((CUS10),5,Regular),5,0)",  "Bar",, "Open", "5",D10,,,,,"D")</f>
        <v>2000</v>
      </c>
      <c r="AI10" s="12">
        <f t="shared" si="1"/>
        <v>0</v>
      </c>
      <c r="AJ10" s="16"/>
      <c r="AK10" s="17">
        <f>RTD("cqg.rtd",,"StudyData","CUS10","Bar",,"Time","1",D10,,,,,"D")</f>
        <v>42342.442361111112</v>
      </c>
      <c r="AL10" s="57">
        <f>IF(RTD("cqg.rtd",,"StudyData","CUS10","FG",,"Open","1",D10,,,,,"D")="",NA(),DOLLARFR(RTD("cqg.rtd",,"StudyData","CUS10","FG",,"Open","1",D10,,,,,"T"),32))</f>
        <v>99.21</v>
      </c>
      <c r="AM10" s="57">
        <f>IF(RTD("cqg.rtd",,"StudyData","CUS10","FG",,"High","1",D10,,,,,"D")="",NA(),DOLLARFR(RTD("cqg.rtd",,"StudyData","CUS10","FG",,"High","1",D10,,,,,"T"),32))</f>
        <v>99.215000000000003</v>
      </c>
      <c r="AN10" s="57">
        <f>IF(RTD("cqg.rtd",,"StudyData","CUS10","FG",,"Low","1",D10,,,,,"D")="",NA(),DOLLARFR(RTD("cqg.rtd",,"StudyData","CUS10","FG",,"Low","1",D10,,,,,"T"),32))</f>
        <v>99.204999999999998</v>
      </c>
      <c r="AO10" s="58">
        <f>IF(RTD("cqg.rtd",,"StudyData","CUS10","FG",,"Close","1",D10,,,,,"T")="",NA(),DOLLARFR(RTD("cqg.rtd",,"StudyData","CUS10","FG",,"Close","1",D10,,,,,"T"),32))</f>
        <v>99.21</v>
      </c>
      <c r="AP10" s="15">
        <f>IF( RTD("cqg.rtd",,"StudyData", "AlgOrdBidVol(CUS10)",  "Bar",, "Open", "1",D10,,,,,"D")="",0,RTD("cqg.rtd",,"StudyData", "AlgOrdBidVol(CUS10)",  "Bar",, "Open", "1",D10,,,,,"D"))</f>
        <v>3</v>
      </c>
      <c r="AQ10" s="15">
        <f xml:space="preserve"> IF(RTD("cqg.rtd",,"StudyData", "AlgOrdAskVol(CUS10)",  "Bar",, "Open", "1",D10,,,,,"D")="",0,RTD("cqg.rtd",,"StudyData", "AlgOrdAskVol(CUS10)",  "Bar",, "Open", "1",D10,,,,,"D"))</f>
        <v>26</v>
      </c>
      <c r="AR10" s="18">
        <f xml:space="preserve"> RTD("cqg.rtd",,"StudyData","BAVolCr.BidVol^(CUS10)",  "Bar",, "Open", "1",D10,,,,,"D")</f>
        <v>128</v>
      </c>
      <c r="AS10" s="18">
        <f xml:space="preserve"> RTD("cqg.rtd",,"StudyData","BAVolCr.AskVol^(CUS10)",  "Bar",, "Open", "1",D10,,,,,"D")</f>
        <v>131</v>
      </c>
      <c r="AT10" s="53">
        <f t="shared" si="2"/>
        <v>-1</v>
      </c>
      <c r="AU10" s="10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6">
        <f>RTD("cqg.rtd",,"StudyData","CUS10","Bar",,"Time","5",D10,,,,,"D")</f>
        <v>42342.430555555555</v>
      </c>
      <c r="BM10" s="59">
        <f>IF(RTD("cqg.rtd",,"StudyData","CUS10","FG",,"Open","5",D10,,,,,"D")="",NA(),DOLLARFR(RTD("cqg.rtd",,"StudyData","CUS10","FG",,"Open","5",D10,,,,,"T"),32))</f>
        <v>99.18</v>
      </c>
      <c r="BN10" s="54">
        <f>IF(RTD("cqg.rtd",,"StudyData","CUS10","FG",,"High","5",D10,,,,,"D")="",NA(),DOLLARFR(RTD("cqg.rtd",,"StudyData","CUS10","FG",,"High","5",D10,,,,,"T"),32))</f>
        <v>99.19</v>
      </c>
      <c r="BO10" s="60">
        <f>IF(RTD("cqg.rtd",,"StudyData","CUS10","FG",,"Low","5",D10,,,,,"D")="",NA(),DOLLARFR(RTD("cqg.rtd",,"StudyData","CUS10","FG",,"Low","5",D10,,,,,"T"),32))</f>
        <v>99.17</v>
      </c>
      <c r="BP10" s="59">
        <f>IF(RTD("cqg.rtd",,"StudyData","CUS10","FG",,"Close","5",D10,,,,,"T")="",NA(),DOLLARFR(RTD("cqg.rtd",,"StudyData","CUS10","FG",,"Close","5",D10,,,,,"T"),32))</f>
        <v>99.18</v>
      </c>
      <c r="BQ10" s="14">
        <f>IF( RTD("cqg.rtd",,"StudyData","AlgOrdBidVol(CUS10)",  "Bar",, "Open", "5",D10,,,,,"D")="",0,RTD("cqg.rtd",,"StudyData","AlgOrdBidVol(CUS10)",  "Bar",, "Open", "5",D10,,,,,"D"))</f>
        <v>3</v>
      </c>
      <c r="BR10" s="14">
        <f>IF( RTD("cqg.rtd",,"StudyData","AlgOrdAskVol(CUS10)",  "Bar",, "Open", "5",D10,,,,,"D")="",0,RTD("cqg.rtd",,"StudyData","AlgOrdAskVol(CUS10)",  "Bar",, "Open", "5",D10,,,,,"D"))</f>
        <v>0</v>
      </c>
      <c r="BS10" s="12">
        <f xml:space="preserve"> RTD("cqg.rtd",,"StudyData","BAVolCr.BidVol^(CUS10)",  "Bar",, "Open", "5",D10,,,,,"D")</f>
        <v>245</v>
      </c>
      <c r="BT10" s="12">
        <f xml:space="preserve"> RTD("cqg.rtd",,"StudyData","BAVolCr.AskVol^(CUS10)",  "Bar",, "Open", "5",D10,,,,,"D")</f>
        <v>282</v>
      </c>
      <c r="BU10" s="12">
        <f t="shared" si="3"/>
        <v>0</v>
      </c>
      <c r="BZ10" s="12">
        <f>IF(RTD("cqg.rtd",,"StudyData","SUBMINUTE((CUS10),1,FillGap)","Bar",,"Close","5",D10,,,,,"T")="",NA(),RTD("cqg.rtd",,"StudyData","SUBMINUTE((CUS10),1,FillGap)","Bar",,"Close","5",D10,,,,,"T"))</f>
        <v>99.671875</v>
      </c>
      <c r="CA10" s="12"/>
      <c r="CB10" s="12">
        <f>IF(RTD("cqg.rtd",,"StudyData","SUBMINUTE((CUS10),5,Regular)","FG",,"Open","5",D10,,,,,"D")="",NA(),RTD("cqg.rtd",,"StudyData","SUBMINUTE((CUS10),5,Regular)","FG",,"Open","5",D10,,,,,"T"))</f>
        <v>99.65625</v>
      </c>
      <c r="CC10" s="12">
        <f>IF(RTD("cqg.rtd",,"StudyData","SUBMINUTE((CUS10),5,Regular)","FG",,"High","5",D10,,,,,"D")="",NA(),RTD("cqg.rtd",,"StudyData","SUBMINUTE((CUS10),5,Regular)","FG",,"High","5",D10,,,,,"T"))</f>
        <v>99.671875</v>
      </c>
      <c r="CD10" s="12">
        <f>IF(RTD("cqg.rtd",,"StudyData","SUBMINUTE((CUS10),5,Regular)","FG",,"Low","5",D10,,,,,"D")="",NA(),RTD("cqg.rtd",,"StudyData","SUBMINUTE((CUS10),5,Regular)","FG",,"Low","5",D10,,,,,"T"))</f>
        <v>99.65625</v>
      </c>
      <c r="CE10" s="12">
        <f>IF(RTD("cqg.rtd",,"StudyData","SUBMINUTE((CUS10),5,Regular)","FG",,"Close","5",D10,,,,,"D")="",NA(),RTD("cqg.rtd",,"StudyData","SUBMINUTE((CUS10),5,Regular)","FG",,"Close","5",D10,,,,,"T"))</f>
        <v>99.65625</v>
      </c>
      <c r="CF10" s="12"/>
      <c r="CG10" s="12">
        <f>IF(RTD("cqg.rtd",,"StudyData","CUS10","FG",,"Open","1",D10,,,,,"D")="",NA(),RTD("cqg.rtd",,"StudyData","CUS10","FG",,"Open","1",D10,,,,,"T"))</f>
        <v>99.65625</v>
      </c>
      <c r="CH10" s="12">
        <f>IF(RTD("cqg.rtd",,"StudyData","CUS10","FG",,"High","1",D10,,,,,"D")="",NA(),RTD("cqg.rtd",,"StudyData","CUS10","FG",,"High","1",D10,,,,,"T"))</f>
        <v>99.671875</v>
      </c>
      <c r="CI10" s="12">
        <f>IF(RTD("cqg.rtd",,"StudyData","CUS10","FG",,"Low","1",D10,,,,,"D")="",NA(),RTD("cqg.rtd",,"StudyData","CUS10","FG",,"Low","1",D10,,,,,"T"))</f>
        <v>99.640625</v>
      </c>
      <c r="CJ10" s="12">
        <f>IF(RTD("cqg.rtd",,"StudyData","CUS10","FG",,"Close","1",D10,,,,,"D")="",NA(),RTD("cqg.rtd",,"StudyData","CUS10","FG",,"Close","1",D10,,,,,"T"))</f>
        <v>99.65625</v>
      </c>
      <c r="CK10" s="12"/>
      <c r="CL10" s="12">
        <f>IF(RTD("cqg.rtd",,"StudyData","CUS10","FG",,"Open","5",D10,,,,,"D")="",NA(),RTD("cqg.rtd",,"StudyData","CUS10","FG",,"Open","5",D10,,,,,"T"))</f>
        <v>99.5625</v>
      </c>
      <c r="CM10" s="12">
        <f>IF(RTD("cqg.rtd",,"StudyData","CUS10","FG",,"High","5",D10,,,,,"D")="",NA(),RTD("cqg.rtd",,"StudyData","CUS10","FG",,"High","5",D10,,,,,"T"))</f>
        <v>99.59375</v>
      </c>
      <c r="CN10" s="12">
        <f>IF(RTD("cqg.rtd",,"StudyData","CUS10","FG",,"Low","5",D10,,,,,"D")="",NA(),RTD("cqg.rtd",,"StudyData","CUS10","FG",,"Low","5",D10,,,,,"T"))</f>
        <v>99.53125</v>
      </c>
      <c r="CO10" s="12">
        <f>IF(RTD("cqg.rtd",,"StudyData","CUS10","FG",,"Close","5",D10,,,,,"D")="",NA(),RTD("cqg.rtd",,"StudyData","CUS10","FG",,"Close","5",D10,,,,,"T"))</f>
        <v>99.5625</v>
      </c>
      <c r="CP10" s="12"/>
    </row>
    <row r="11" spans="2:94" ht="11.25" customHeight="1" x14ac:dyDescent="0.3">
      <c r="B11" s="13">
        <f>RTD("cqg.rtd",,"StudyData","SUBMINUTE((CUS10),1,Regular)","FG",,"Time","5",D11,,,,,"D")</f>
        <v>42342.445127314815</v>
      </c>
      <c r="C11" s="54">
        <f>IF(RTD("cqg.rtd",,"StudyData","SUBMINUTE((CUS10),1,FillGap)","Bar",,"Close","5",D11,,,,,"T")="",NA(),DOLLARFR(RTD("cqg.rtd",,"StudyData","SUBMINUTE((CUS10),1,FillGap)","Bar",,"Close","5",D11,,,,,"T"),32))</f>
        <v>99.215000000000003</v>
      </c>
      <c r="D11" s="14">
        <f t="shared" si="4"/>
        <v>-5</v>
      </c>
      <c r="E11" s="15">
        <f>IF( RTD("cqg.rtd",,"StudyData", "AlgOrdBidVol(SUBMINUTE((CUS10),1,Regular),1,0)",  "Bar",, "Open", "5",D11,,,,,"D")="",0,RTD("cqg.rtd",,"StudyData", "AlgOrdBidVol(SUBMINUTE((CUS10),1,Regular),1,0)",  "Bar",, "Open", "5",D11,,,,,"D"))</f>
        <v>0</v>
      </c>
      <c r="F11" s="15">
        <f xml:space="preserve"> IF(RTD("cqg.rtd",,"StudyData", "AlgOrdAskVol(SUBMINUTE((CUS10),1,Regular),1,0)",  "Bar",, "Open", "5",D11,,,,,"D")="",0,RTD("cqg.rtd",,"StudyData", "AlgOrdAskVol(SUBMINUTE((CUS10),1,Regular),1,0)",  "Bar",, "Open", "5",D11,,,,,"D"))</f>
        <v>0</v>
      </c>
      <c r="G11" s="18">
        <f xml:space="preserve"> RTD("cqg.rtd",,"StudyData","BAVolCr.BidVol^(SUBMINUTE((CUS10),1,FillGap),5,0)",  "Bar",, "Open", "5",D11,,,,,"D")</f>
        <v>0</v>
      </c>
      <c r="H11" s="18">
        <f xml:space="preserve"> RTD("cqg.rtd",,"StudyData","BAVolCr.AskVol^(SUBMINUTE((CUS10),1,Regular),5,0)",  "Bar",, "Open", "5",D11,,,,,"D")</f>
        <v>0</v>
      </c>
      <c r="I11" s="18">
        <f t="shared" si="0"/>
        <v>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63">
        <f>RTD("cqg.rtd",,"StudyData","SUBMINUTE((CUS10),5,Regular)","FG",,"Time","5",D11,,,,,"D")</f>
        <v>42342.444849537038</v>
      </c>
      <c r="AA11" s="56">
        <f>IF(RTD("cqg.rtd",,"StudyData","SUBMINUTE((CUS10),5,Regular)","FG",,"Open","5",D11,,,,,"D")="",NA(),DOLLARFR(RTD("cqg.rtd",,"StudyData","SUBMINUTE((CUS10),5,Regular)","FG",,"Open","5",D11,,,,,"T"),32))</f>
        <v>99.21</v>
      </c>
      <c r="AB11" s="56">
        <f>IF(RTD("cqg.rtd",,"StudyData","SUBMINUTE((CUS10),5,Regular)","FG",,"High","5",D11,,,,,"D")="",NA(),DOLLARFR(RTD("cqg.rtd",,"StudyData","SUBMINUTE((CUS10),5,Regular)","FG",,"High","5",D11,,,,,"T"),32))</f>
        <v>99.215000000000003</v>
      </c>
      <c r="AC11" s="56">
        <f>IF(RTD("cqg.rtd",,"StudyData","SUBMINUTE((CUS10),5,Regular)","FG",,"Low","5",D11,,,,,"D")="",NA(),DOLLARFR(RTD("cqg.rtd",,"StudyData","SUBMINUTE((CUS10),5,Regular)","FG",,"Low","5",D11,,,,,"T"),32))</f>
        <v>99.21</v>
      </c>
      <c r="AD11" s="55">
        <f>IF(RTD("cqg.rtd",,"StudyData","SUBMINUTE((CUS10),5,FillGap)","Bar",,"Close","5",D11,,,,,"T")="",NA(),DOLLARFR(RTD("cqg.rtd",,"StudyData","SUBMINUTE((CUS10),5,FillGap)","Bar",,"Close","5",D11,,,,,"T"),32))</f>
        <v>99.215000000000003</v>
      </c>
      <c r="AE11" s="14">
        <f>IF( RTD("cqg.rtd",,"StudyData","AlgOrdBidVol(SUBMINUTE((CUS10),5,Regular),1,0)",  "Bar",, "Open", "5",D11,,,,,"D")="",0,RTD("cqg.rtd",,"StudyData","AlgOrdBidVol(SUBMINUTE((CUS10),5,Regular),1,0)",  "Bar",, "Open", "5",D11,,,,,"D"))</f>
        <v>0</v>
      </c>
      <c r="AF11" s="14">
        <f>IF( RTD("cqg.rtd",,"StudyData","AlgOrdAskVol(SUBMINUTE((CUS10),5,Regular),1,0)",  "Bar",, "Open", "5",D11,,,,,"D")="",0,RTD("cqg.rtd",,"StudyData","AlgOrdAskVol(SUBMINUTE((CUS10),5,Regular),1,0)",  "Bar",, "Open", "5",D11,,,,,"D"))</f>
        <v>0</v>
      </c>
      <c r="AG11" s="3">
        <f xml:space="preserve"> RTD("cqg.rtd",,"StudyData","BAVolCr.BidVol^(SUBMINUTE((CUS10),5,Regular),5,0)",  "Bar",, "Open", "5",D11,,,,,"D")</f>
        <v>0</v>
      </c>
      <c r="AH11" s="3">
        <f xml:space="preserve"> RTD("cqg.rtd",,"StudyData","BAVolCr.AskVol^(SUBMINUTE((CUS10),5,Regular),5,0)",  "Bar",, "Open", "5",D11,,,,,"D")</f>
        <v>3000</v>
      </c>
      <c r="AI11" s="12">
        <f t="shared" si="1"/>
        <v>0</v>
      </c>
      <c r="AJ11" s="16"/>
      <c r="AK11" s="17">
        <f>RTD("cqg.rtd",,"StudyData","CUS10","Bar",,"Time","1",D11,,,,,"D")</f>
        <v>42342.441666666666</v>
      </c>
      <c r="AL11" s="57">
        <f>IF(RTD("cqg.rtd",,"StudyData","CUS10","FG",,"Open","1",D11,,,,,"D")="",NA(),DOLLARFR(RTD("cqg.rtd",,"StudyData","CUS10","FG",,"Open","1",D11,,,,,"T"),32))</f>
        <v>99.21</v>
      </c>
      <c r="AM11" s="57">
        <f>IF(RTD("cqg.rtd",,"StudyData","CUS10","FG",,"High","1",D11,,,,,"D")="",NA(),DOLLARFR(RTD("cqg.rtd",,"StudyData","CUS10","FG",,"High","1",D11,,,,,"T"),32))</f>
        <v>99.215000000000003</v>
      </c>
      <c r="AN11" s="57">
        <f>IF(RTD("cqg.rtd",,"StudyData","CUS10","FG",,"Low","1",D11,,,,,"D")="",NA(),DOLLARFR(RTD("cqg.rtd",,"StudyData","CUS10","FG",,"Low","1",D11,,,,,"T"),32))</f>
        <v>99.204999999999998</v>
      </c>
      <c r="AO11" s="58">
        <f>IF(RTD("cqg.rtd",,"StudyData","CUS10","FG",,"Close","1",D11,,,,,"T")="",NA(),DOLLARFR(RTD("cqg.rtd",,"StudyData","CUS10","FG",,"Close","1",D11,,,,,"T"),32))</f>
        <v>99.21</v>
      </c>
      <c r="AP11" s="15">
        <f>IF( RTD("cqg.rtd",,"StudyData", "AlgOrdBidVol(CUS10)",  "Bar",, "Open", "1",D11,,,,,"D")="",0,RTD("cqg.rtd",,"StudyData", "AlgOrdBidVol(CUS10)",  "Bar",, "Open", "1",D11,,,,,"D"))</f>
        <v>1</v>
      </c>
      <c r="AQ11" s="15">
        <f xml:space="preserve"> IF(RTD("cqg.rtd",,"StudyData", "AlgOrdAskVol(CUS10)",  "Bar",, "Open", "1",D11,,,,,"D")="",0,RTD("cqg.rtd",,"StudyData", "AlgOrdAskVol(CUS10)",  "Bar",, "Open", "1",D11,,,,,"D"))</f>
        <v>29</v>
      </c>
      <c r="AR11" s="18">
        <f xml:space="preserve"> RTD("cqg.rtd",,"StudyData","BAVolCr.BidVol^(CUS10)",  "Bar",, "Open", "1",D11,,,,,"D")</f>
        <v>125</v>
      </c>
      <c r="AS11" s="18">
        <f xml:space="preserve"> RTD("cqg.rtd",,"StudyData","BAVolCr.AskVol^(CUS10)",  "Bar",, "Open", "1",D11,,,,,"D")</f>
        <v>100</v>
      </c>
      <c r="AT11" s="53">
        <f t="shared" si="2"/>
        <v>-1</v>
      </c>
      <c r="AU11" s="10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36">
        <f>RTD("cqg.rtd",,"StudyData","CUS10","Bar",,"Time","5",D11,,,,,"D")</f>
        <v>42342.427083333336</v>
      </c>
      <c r="BM11" s="59">
        <f>IF(RTD("cqg.rtd",,"StudyData","CUS10","FG",,"Open","5",D11,,,,,"D")="",NA(),DOLLARFR(RTD("cqg.rtd",,"StudyData","CUS10","FG",,"Open","5",D11,,,,,"T"),32))</f>
        <v>99.185000000000002</v>
      </c>
      <c r="BN11" s="54">
        <f>IF(RTD("cqg.rtd",,"StudyData","CUS10","FG",,"High","5",D11,,,,,"D")="",NA(),DOLLARFR(RTD("cqg.rtd",,"StudyData","CUS10","FG",,"High","5",D11,,,,,"T"),32))</f>
        <v>99.19</v>
      </c>
      <c r="BO11" s="60">
        <f>IF(RTD("cqg.rtd",,"StudyData","CUS10","FG",,"Low","5",D11,,,,,"D")="",NA(),DOLLARFR(RTD("cqg.rtd",,"StudyData","CUS10","FG",,"Low","5",D11,,,,,"T"),32))</f>
        <v>99.17</v>
      </c>
      <c r="BP11" s="59">
        <f>IF(RTD("cqg.rtd",,"StudyData","CUS10","FG",,"Close","5",D11,,,,,"T")="",NA(),DOLLARFR(RTD("cqg.rtd",,"StudyData","CUS10","FG",,"Close","5",D11,,,,,"T"),32))</f>
        <v>99.174999999999997</v>
      </c>
      <c r="BQ11" s="14">
        <f>IF( RTD("cqg.rtd",,"StudyData","AlgOrdBidVol(CUS10)",  "Bar",, "Open", "5",D11,,,,,"D")="",0,RTD("cqg.rtd",,"StudyData","AlgOrdBidVol(CUS10)",  "Bar",, "Open", "5",D11,,,,,"D"))</f>
        <v>0</v>
      </c>
      <c r="BR11" s="14">
        <f>IF( RTD("cqg.rtd",,"StudyData","AlgOrdAskVol(CUS10)",  "Bar",, "Open", "5",D11,,,,,"D")="",0,RTD("cqg.rtd",,"StudyData","AlgOrdAskVol(CUS10)",  "Bar",, "Open", "5",D11,,,,,"D"))</f>
        <v>0</v>
      </c>
      <c r="BS11" s="12">
        <f xml:space="preserve"> RTD("cqg.rtd",,"StudyData","BAVolCr.BidVol^(CUS10)",  "Bar",, "Open", "5",D11,,,,,"D")</f>
        <v>278</v>
      </c>
      <c r="BT11" s="12">
        <f xml:space="preserve"> RTD("cqg.rtd",,"StudyData","BAVolCr.AskVol^(CUS10)",  "Bar",, "Open", "5",D11,,,,,"D")</f>
        <v>289</v>
      </c>
      <c r="BU11" s="12">
        <f t="shared" si="3"/>
        <v>0</v>
      </c>
      <c r="BZ11" s="12">
        <f>IF(RTD("cqg.rtd",,"StudyData","SUBMINUTE((CUS10),1,FillGap)","Bar",,"Close","5",D11,,,,,"T")="",NA(),RTD("cqg.rtd",,"StudyData","SUBMINUTE((CUS10),1,FillGap)","Bar",,"Close","5",D11,,,,,"T"))</f>
        <v>99.671875</v>
      </c>
      <c r="CA11" s="12"/>
      <c r="CB11" s="12">
        <f>IF(RTD("cqg.rtd",,"StudyData","SUBMINUTE((CUS10),5,Regular)","FG",,"Open","5",D11,,,,,"D")="",NA(),RTD("cqg.rtd",,"StudyData","SUBMINUTE((CUS10),5,Regular)","FG",,"Open","5",D11,,,,,"T"))</f>
        <v>99.65625</v>
      </c>
      <c r="CC11" s="12">
        <f>IF(RTD("cqg.rtd",,"StudyData","SUBMINUTE((CUS10),5,Regular)","FG",,"High","5",D11,,,,,"D")="",NA(),RTD("cqg.rtd",,"StudyData","SUBMINUTE((CUS10),5,Regular)","FG",,"High","5",D11,,,,,"T"))</f>
        <v>99.671875</v>
      </c>
      <c r="CD11" s="12">
        <f>IF(RTD("cqg.rtd",,"StudyData","SUBMINUTE((CUS10),5,Regular)","FG",,"Low","5",D11,,,,,"D")="",NA(),RTD("cqg.rtd",,"StudyData","SUBMINUTE((CUS10),5,Regular)","FG",,"Low","5",D11,,,,,"T"))</f>
        <v>99.65625</v>
      </c>
      <c r="CE11" s="12">
        <f>IF(RTD("cqg.rtd",,"StudyData","SUBMINUTE((CUS10),5,Regular)","FG",,"Close","5",D11,,,,,"D")="",NA(),RTD("cqg.rtd",,"StudyData","SUBMINUTE((CUS10),5,Regular)","FG",,"Close","5",D11,,,,,"T"))</f>
        <v>99.671875</v>
      </c>
      <c r="CF11" s="12"/>
      <c r="CG11" s="12">
        <f>IF(RTD("cqg.rtd",,"StudyData","CUS10","FG",,"Open","1",D11,,,,,"D")="",NA(),RTD("cqg.rtd",,"StudyData","CUS10","FG",,"Open","1",D11,,,,,"T"))</f>
        <v>99.65625</v>
      </c>
      <c r="CH11" s="12">
        <f>IF(RTD("cqg.rtd",,"StudyData","CUS10","FG",,"High","1",D11,,,,,"D")="",NA(),RTD("cqg.rtd",,"StudyData","CUS10","FG",,"High","1",D11,,,,,"T"))</f>
        <v>99.671875</v>
      </c>
      <c r="CI11" s="12">
        <f>IF(RTD("cqg.rtd",,"StudyData","CUS10","FG",,"Low","1",D11,,,,,"D")="",NA(),RTD("cqg.rtd",,"StudyData","CUS10","FG",,"Low","1",D11,,,,,"T"))</f>
        <v>99.640625</v>
      </c>
      <c r="CJ11" s="12">
        <f>IF(RTD("cqg.rtd",,"StudyData","CUS10","FG",,"Close","1",D11,,,,,"D")="",NA(),RTD("cqg.rtd",,"StudyData","CUS10","FG",,"Close","1",D11,,,,,"T"))</f>
        <v>99.65625</v>
      </c>
      <c r="CK11" s="12"/>
      <c r="CL11" s="12">
        <f>IF(RTD("cqg.rtd",,"StudyData","CUS10","FG",,"Open","5",D11,,,,,"D")="",NA(),RTD("cqg.rtd",,"StudyData","CUS10","FG",,"Open","5",D11,,,,,"T"))</f>
        <v>99.578125</v>
      </c>
      <c r="CM11" s="12">
        <f>IF(RTD("cqg.rtd",,"StudyData","CUS10","FG",,"High","5",D11,,,,,"D")="",NA(),RTD("cqg.rtd",,"StudyData","CUS10","FG",,"High","5",D11,,,,,"T"))</f>
        <v>99.59375</v>
      </c>
      <c r="CN11" s="12">
        <f>IF(RTD("cqg.rtd",,"StudyData","CUS10","FG",,"Low","5",D11,,,,,"D")="",NA(),RTD("cqg.rtd",,"StudyData","CUS10","FG",,"Low","5",D11,,,,,"T"))</f>
        <v>99.53125</v>
      </c>
      <c r="CO11" s="12">
        <f>IF(RTD("cqg.rtd",,"StudyData","CUS10","FG",,"Close","5",D11,,,,,"D")="",NA(),RTD("cqg.rtd",,"StudyData","CUS10","FG",,"Close","5",D11,,,,,"T"))</f>
        <v>99.546875</v>
      </c>
      <c r="CP11" s="12"/>
    </row>
    <row r="12" spans="2:94" ht="11.25" customHeight="1" x14ac:dyDescent="0.3">
      <c r="B12" s="13">
        <f>RTD("cqg.rtd",,"StudyData","SUBMINUTE((CUS10),1,Regular)","FG",,"Time","5",D12,,,,,"D")</f>
        <v>42342.445115740738</v>
      </c>
      <c r="C12" s="54">
        <f>IF(RTD("cqg.rtd",,"StudyData","SUBMINUTE((CUS10),1,FillGap)","Bar",,"Close","5",D12,,,,,"T")="",NA(),DOLLARFR(RTD("cqg.rtd",,"StudyData","SUBMINUTE((CUS10),1,FillGap)","Bar",,"Close","5",D12,,,,,"T"),32))</f>
        <v>99.215000000000003</v>
      </c>
      <c r="D12" s="14">
        <f t="shared" si="4"/>
        <v>-6</v>
      </c>
      <c r="E12" s="15">
        <f>IF( RTD("cqg.rtd",,"StudyData", "AlgOrdBidVol(SUBMINUTE((CUS10),1,Regular),1,0)",  "Bar",, "Open", "5",D12,,,,,"D")="",0,RTD("cqg.rtd",,"StudyData", "AlgOrdBidVol(SUBMINUTE((CUS10),1,Regular),1,0)",  "Bar",, "Open", "5",D12,,,,,"D"))</f>
        <v>0</v>
      </c>
      <c r="F12" s="15">
        <f xml:space="preserve"> IF(RTD("cqg.rtd",,"StudyData", "AlgOrdAskVol(SUBMINUTE((CUS10),1,Regular),1,0)",  "Bar",, "Open", "5",D12,,,,,"D")="",0,RTD("cqg.rtd",,"StudyData", "AlgOrdAskVol(SUBMINUTE((CUS10),1,Regular),1,0)",  "Bar",, "Open", "5",D12,,,,,"D"))</f>
        <v>0</v>
      </c>
      <c r="G12" s="18">
        <f xml:space="preserve"> RTD("cqg.rtd",,"StudyData","BAVolCr.BidVol^(SUBMINUTE((CUS10),1,FillGap),5,0)",  "Bar",, "Open", "5",D12,,,,,"D")</f>
        <v>0</v>
      </c>
      <c r="H12" s="18">
        <f xml:space="preserve"> RTD("cqg.rtd",,"StudyData","BAVolCr.AskVol^(SUBMINUTE((CUS10),1,Regular),5,0)",  "Bar",, "Open", "5",D12,,,,,"D")</f>
        <v>0</v>
      </c>
      <c r="I12" s="18">
        <f t="shared" si="0"/>
        <v>0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63">
        <f>RTD("cqg.rtd",,"StudyData","SUBMINUTE((CUS10),5,Regular)","FG",,"Time","5",D12,,,,,"D")</f>
        <v>42342.444791666669</v>
      </c>
      <c r="AA12" s="56">
        <f>IF(RTD("cqg.rtd",,"StudyData","SUBMINUTE((CUS10),5,Regular)","FG",,"Open","5",D12,,,,,"D")="",NA(),DOLLARFR(RTD("cqg.rtd",,"StudyData","SUBMINUTE((CUS10),5,Regular)","FG",,"Open","5",D12,,,,,"T"),32))</f>
        <v>99.215000000000003</v>
      </c>
      <c r="AB12" s="56">
        <f>IF(RTD("cqg.rtd",,"StudyData","SUBMINUTE((CUS10),5,Regular)","FG",,"High","5",D12,,,,,"D")="",NA(),DOLLARFR(RTD("cqg.rtd",,"StudyData","SUBMINUTE((CUS10),5,Regular)","FG",,"High","5",D12,,,,,"T"),32))</f>
        <v>99.215000000000003</v>
      </c>
      <c r="AC12" s="56">
        <f>IF(RTD("cqg.rtd",,"StudyData","SUBMINUTE((CUS10),5,Regular)","FG",,"Low","5",D12,,,,,"D")="",NA(),DOLLARFR(RTD("cqg.rtd",,"StudyData","SUBMINUTE((CUS10),5,Regular)","FG",,"Low","5",D12,,,,,"T"),32))</f>
        <v>99.21</v>
      </c>
      <c r="AD12" s="55">
        <f>IF(RTD("cqg.rtd",,"StudyData","SUBMINUTE((CUS10),5,FillGap)","Bar",,"Close","5",D12,,,,,"T")="",NA(),DOLLARFR(RTD("cqg.rtd",,"StudyData","SUBMINUTE((CUS10),5,FillGap)","Bar",,"Close","5",D12,,,,,"T"),32))</f>
        <v>99.215000000000003</v>
      </c>
      <c r="AE12" s="14">
        <f>IF( RTD("cqg.rtd",,"StudyData","AlgOrdBidVol(SUBMINUTE((CUS10),5,Regular),1,0)",  "Bar",, "Open", "5",D12,,,,,"D")="",0,RTD("cqg.rtd",,"StudyData","AlgOrdBidVol(SUBMINUTE((CUS10),5,Regular),1,0)",  "Bar",, "Open", "5",D12,,,,,"D"))</f>
        <v>0</v>
      </c>
      <c r="AF12" s="14">
        <f>IF( RTD("cqg.rtd",,"StudyData","AlgOrdAskVol(SUBMINUTE((CUS10),5,Regular),1,0)",  "Bar",, "Open", "5",D12,,,,,"D")="",0,RTD("cqg.rtd",,"StudyData","AlgOrdAskVol(SUBMINUTE((CUS10),5,Regular),1,0)",  "Bar",, "Open", "5",D12,,,,,"D"))</f>
        <v>0</v>
      </c>
      <c r="AG12" s="3">
        <f xml:space="preserve"> RTD("cqg.rtd",,"StudyData","BAVolCr.BidVol^(SUBMINUTE((CUS10),5,Regular),5,0)",  "Bar",, "Open", "5",D12,,,,,"D")</f>
        <v>0</v>
      </c>
      <c r="AH12" s="3">
        <f xml:space="preserve"> RTD("cqg.rtd",,"StudyData","BAVolCr.AskVol^(SUBMINUTE((CUS10),5,Regular),5,0)",  "Bar",, "Open", "5",D12,,,,,"D")</f>
        <v>3000</v>
      </c>
      <c r="AI12" s="12">
        <f t="shared" si="1"/>
        <v>0</v>
      </c>
      <c r="AJ12" s="16"/>
      <c r="AK12" s="17">
        <f>RTD("cqg.rtd",,"StudyData","CUS10","Bar",,"Time","1",D12,,,,,"D")</f>
        <v>42342.440972222219</v>
      </c>
      <c r="AL12" s="57">
        <f>IF(RTD("cqg.rtd",,"StudyData","CUS10","FG",,"Open","1",D12,,,,,"D")="",NA(),DOLLARFR(RTD("cqg.rtd",,"StudyData","CUS10","FG",,"Open","1",D12,,,,,"T"),32))</f>
        <v>99.215000000000003</v>
      </c>
      <c r="AM12" s="57">
        <f>IF(RTD("cqg.rtd",,"StudyData","CUS10","FG",,"High","1",D12,,,,,"D")="",NA(),DOLLARFR(RTD("cqg.rtd",,"StudyData","CUS10","FG",,"High","1",D12,,,,,"T"),32))</f>
        <v>99.22</v>
      </c>
      <c r="AN12" s="57">
        <f>IF(RTD("cqg.rtd",,"StudyData","CUS10","FG",,"Low","1",D12,,,,,"D")="",NA(),DOLLARFR(RTD("cqg.rtd",,"StudyData","CUS10","FG",,"Low","1",D12,,,,,"T"),32))</f>
        <v>99.21</v>
      </c>
      <c r="AO12" s="58">
        <f>IF(RTD("cqg.rtd",,"StudyData","CUS10","FG",,"Close","1",D12,,,,,"T")="",NA(),DOLLARFR(RTD("cqg.rtd",,"StudyData","CUS10","FG",,"Close","1",D12,,,,,"T"),32))</f>
        <v>99.215000000000003</v>
      </c>
      <c r="AP12" s="15">
        <f>IF( RTD("cqg.rtd",,"StudyData", "AlgOrdBidVol(CUS10)",  "Bar",, "Open", "1",D12,,,,,"D")="",0,RTD("cqg.rtd",,"StudyData", "AlgOrdBidVol(CUS10)",  "Bar",, "Open", "1",D12,,,,,"D"))</f>
        <v>0</v>
      </c>
      <c r="AQ12" s="15">
        <f xml:space="preserve"> IF(RTD("cqg.rtd",,"StudyData", "AlgOrdAskVol(CUS10)",  "Bar",, "Open", "1",D12,,,,,"D")="",0,RTD("cqg.rtd",,"StudyData", "AlgOrdAskVol(CUS10)",  "Bar",, "Open", "1",D12,,,,,"D"))</f>
        <v>0</v>
      </c>
      <c r="AR12" s="18">
        <f xml:space="preserve"> RTD("cqg.rtd",,"StudyData","BAVolCr.BidVol^(CUS10)",  "Bar",, "Open", "1",D12,,,,,"D")</f>
        <v>132</v>
      </c>
      <c r="AS12" s="18">
        <f xml:space="preserve"> RTD("cqg.rtd",,"StudyData","BAVolCr.AskVol^(CUS10)",  "Bar",, "Open", "1",D12,,,,,"D")</f>
        <v>54</v>
      </c>
      <c r="AT12" s="53">
        <f t="shared" si="2"/>
        <v>0</v>
      </c>
      <c r="AU12" s="10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36">
        <f>RTD("cqg.rtd",,"StudyData","CUS10","Bar",,"Time","5",D12,,,,,"D")</f>
        <v>42342.423611111109</v>
      </c>
      <c r="BM12" s="59">
        <f>IF(RTD("cqg.rtd",,"StudyData","CUS10","FG",,"Open","5",D12,,,,,"D")="",NA(),DOLLARFR(RTD("cqg.rtd",,"StudyData","CUS10","FG",,"Open","5",D12,,,,,"T"),32))</f>
        <v>99.165000000000006</v>
      </c>
      <c r="BN12" s="54">
        <f>IF(RTD("cqg.rtd",,"StudyData","CUS10","FG",,"High","5",D12,,,,,"D")="",NA(),DOLLARFR(RTD("cqg.rtd",,"StudyData","CUS10","FG",,"High","5",D12,,,,,"T"),32))</f>
        <v>99.19</v>
      </c>
      <c r="BO12" s="60">
        <f>IF(RTD("cqg.rtd",,"StudyData","CUS10","FG",,"Low","5",D12,,,,,"D")="",NA(),DOLLARFR(RTD("cqg.rtd",,"StudyData","CUS10","FG",,"Low","5",D12,,,,,"T"),32))</f>
        <v>99.165000000000006</v>
      </c>
      <c r="BP12" s="59">
        <f>IF(RTD("cqg.rtd",,"StudyData","CUS10","FG",,"Close","5",D12,,,,,"T")="",NA(),DOLLARFR(RTD("cqg.rtd",,"StudyData","CUS10","FG",,"Close","5",D12,,,,,"T"),32))</f>
        <v>99.18</v>
      </c>
      <c r="BQ12" s="14">
        <f>IF( RTD("cqg.rtd",,"StudyData","AlgOrdBidVol(CUS10)",  "Bar",, "Open", "5",D12,,,,,"D")="",0,RTD("cqg.rtd",,"StudyData","AlgOrdBidVol(CUS10)",  "Bar",, "Open", "5",D12,,,,,"D"))</f>
        <v>2</v>
      </c>
      <c r="BR12" s="14">
        <f>IF( RTD("cqg.rtd",,"StudyData","AlgOrdAskVol(CUS10)",  "Bar",, "Open", "5",D12,,,,,"D")="",0,RTD("cqg.rtd",,"StudyData","AlgOrdAskVol(CUS10)",  "Bar",, "Open", "5",D12,,,,,"D"))</f>
        <v>4</v>
      </c>
      <c r="BS12" s="12">
        <f xml:space="preserve"> RTD("cqg.rtd",,"StudyData","BAVolCr.BidVol^(CUS10)",  "Bar",, "Open", "5",D12,,,,,"D")</f>
        <v>284</v>
      </c>
      <c r="BT12" s="12">
        <f xml:space="preserve"> RTD("cqg.rtd",,"StudyData","BAVolCr.AskVol^(CUS10)",  "Bar",, "Open", "5",D12,,,,,"D")</f>
        <v>297</v>
      </c>
      <c r="BU12" s="12">
        <f t="shared" si="3"/>
        <v>0</v>
      </c>
      <c r="BZ12" s="12">
        <f>IF(RTD("cqg.rtd",,"StudyData","SUBMINUTE((CUS10),1,FillGap)","Bar",,"Close","5",D12,,,,,"T")="",NA(),RTD("cqg.rtd",,"StudyData","SUBMINUTE((CUS10),1,FillGap)","Bar",,"Close","5",D12,,,,,"T"))</f>
        <v>99.671875</v>
      </c>
      <c r="CA12" s="12"/>
      <c r="CB12" s="12">
        <f>IF(RTD("cqg.rtd",,"StudyData","SUBMINUTE((CUS10),5,Regular)","FG",,"Open","5",D12,,,,,"D")="",NA(),RTD("cqg.rtd",,"StudyData","SUBMINUTE((CUS10),5,Regular)","FG",,"Open","5",D12,,,,,"T"))</f>
        <v>99.671875</v>
      </c>
      <c r="CC12" s="12">
        <f>IF(RTD("cqg.rtd",,"StudyData","SUBMINUTE((CUS10),5,Regular)","FG",,"High","5",D12,,,,,"D")="",NA(),RTD("cqg.rtd",,"StudyData","SUBMINUTE((CUS10),5,Regular)","FG",,"High","5",D12,,,,,"T"))</f>
        <v>99.671875</v>
      </c>
      <c r="CD12" s="12">
        <f>IF(RTD("cqg.rtd",,"StudyData","SUBMINUTE((CUS10),5,Regular)","FG",,"Low","5",D12,,,,,"D")="",NA(),RTD("cqg.rtd",,"StudyData","SUBMINUTE((CUS10),5,Regular)","FG",,"Low","5",D12,,,,,"T"))</f>
        <v>99.65625</v>
      </c>
      <c r="CE12" s="12">
        <f>IF(RTD("cqg.rtd",,"StudyData","SUBMINUTE((CUS10),5,Regular)","FG",,"Close","5",D12,,,,,"D")="",NA(),RTD("cqg.rtd",,"StudyData","SUBMINUTE((CUS10),5,Regular)","FG",,"Close","5",D12,,,,,"T"))</f>
        <v>99.671875</v>
      </c>
      <c r="CF12" s="12"/>
      <c r="CG12" s="12">
        <f>IF(RTD("cqg.rtd",,"StudyData","CUS10","FG",,"Open","1",D12,,,,,"D")="",NA(),RTD("cqg.rtd",,"StudyData","CUS10","FG",,"Open","1",D12,,,,,"T"))</f>
        <v>99.671875</v>
      </c>
      <c r="CH12" s="12">
        <f>IF(RTD("cqg.rtd",,"StudyData","CUS10","FG",,"High","1",D12,,,,,"D")="",NA(),RTD("cqg.rtd",,"StudyData","CUS10","FG",,"High","1",D12,,,,,"T"))</f>
        <v>99.6875</v>
      </c>
      <c r="CI12" s="12">
        <f>IF(RTD("cqg.rtd",,"StudyData","CUS10","FG",,"Low","1",D12,,,,,"D")="",NA(),RTD("cqg.rtd",,"StudyData","CUS10","FG",,"Low","1",D12,,,,,"T"))</f>
        <v>99.65625</v>
      </c>
      <c r="CJ12" s="12">
        <f>IF(RTD("cqg.rtd",,"StudyData","CUS10","FG",,"Close","1",D12,,,,,"D")="",NA(),RTD("cqg.rtd",,"StudyData","CUS10","FG",,"Close","1",D12,,,,,"T"))</f>
        <v>99.671875</v>
      </c>
      <c r="CK12" s="12"/>
      <c r="CL12" s="12">
        <f>IF(RTD("cqg.rtd",,"StudyData","CUS10","FG",,"Open","5",D12,,,,,"D")="",NA(),RTD("cqg.rtd",,"StudyData","CUS10","FG",,"Open","5",D12,,,,,"T"))</f>
        <v>99.515625</v>
      </c>
      <c r="CM12" s="12">
        <f>IF(RTD("cqg.rtd",,"StudyData","CUS10","FG",,"High","5",D12,,,,,"D")="",NA(),RTD("cqg.rtd",,"StudyData","CUS10","FG",,"High","5",D12,,,,,"T"))</f>
        <v>99.59375</v>
      </c>
      <c r="CN12" s="12">
        <f>IF(RTD("cqg.rtd",,"StudyData","CUS10","FG",,"Low","5",D12,,,,,"D")="",NA(),RTD("cqg.rtd",,"StudyData","CUS10","FG",,"Low","5",D12,,,,,"T"))</f>
        <v>99.515625</v>
      </c>
      <c r="CO12" s="12">
        <f>IF(RTD("cqg.rtd",,"StudyData","CUS10","FG",,"Close","5",D12,,,,,"D")="",NA(),RTD("cqg.rtd",,"StudyData","CUS10","FG",,"Close","5",D12,,,,,"T"))</f>
        <v>99.5625</v>
      </c>
      <c r="CP12" s="12"/>
    </row>
    <row r="13" spans="2:94" ht="11.25" customHeight="1" x14ac:dyDescent="0.3">
      <c r="B13" s="13">
        <f>RTD("cqg.rtd",,"StudyData","SUBMINUTE((CUS10),1,Regular)","FG",,"Time","5",D13,,,,,"D")</f>
        <v>42342.445104166669</v>
      </c>
      <c r="C13" s="54">
        <f>IF(RTD("cqg.rtd",,"StudyData","SUBMINUTE((CUS10),1,FillGap)","Bar",,"Close","5",D13,,,,,"T")="",NA(),DOLLARFR(RTD("cqg.rtd",,"StudyData","SUBMINUTE((CUS10),1,FillGap)","Bar",,"Close","5",D13,,,,,"T"),32))</f>
        <v>99.215000000000003</v>
      </c>
      <c r="D13" s="14">
        <f t="shared" si="4"/>
        <v>-7</v>
      </c>
      <c r="E13" s="15">
        <f>IF( RTD("cqg.rtd",,"StudyData", "AlgOrdBidVol(SUBMINUTE((CUS10),1,Regular),1,0)",  "Bar",, "Open", "5",D13,,,,,"D")="",0,RTD("cqg.rtd",,"StudyData", "AlgOrdBidVol(SUBMINUTE((CUS10),1,Regular),1,0)",  "Bar",, "Open", "5",D13,,,,,"D"))</f>
        <v>0</v>
      </c>
      <c r="F13" s="15">
        <f xml:space="preserve"> IF(RTD("cqg.rtd",,"StudyData", "AlgOrdAskVol(SUBMINUTE((CUS10),1,Regular),1,0)",  "Bar",, "Open", "5",D13,,,,,"D")="",0,RTD("cqg.rtd",,"StudyData", "AlgOrdAskVol(SUBMINUTE((CUS10),1,Regular),1,0)",  "Bar",, "Open", "5",D13,,,,,"D"))</f>
        <v>0</v>
      </c>
      <c r="G13" s="18">
        <f xml:space="preserve"> RTD("cqg.rtd",,"StudyData","BAVolCr.BidVol^(SUBMINUTE((CUS10),1,FillGap),5,0)",  "Bar",, "Open", "5",D13,,,,,"D")</f>
        <v>0</v>
      </c>
      <c r="H13" s="18">
        <f xml:space="preserve"> RTD("cqg.rtd",,"StudyData","BAVolCr.AskVol^(SUBMINUTE((CUS10),1,Regular),5,0)",  "Bar",, "Open", "5",D13,,,,,"D")</f>
        <v>0</v>
      </c>
      <c r="I13" s="18">
        <f t="shared" si="0"/>
        <v>0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63">
        <f>RTD("cqg.rtd",,"StudyData","SUBMINUTE((CUS10),5,Regular)","FG",,"Time","5",D13,,,,,"D")</f>
        <v>42342.444733796299</v>
      </c>
      <c r="AA13" s="56">
        <f>IF(RTD("cqg.rtd",,"StudyData","SUBMINUTE((CUS10),5,Regular)","FG",,"Open","5",D13,,,,,"D")="",NA(),DOLLARFR(RTD("cqg.rtd",,"StudyData","SUBMINUTE((CUS10),5,Regular)","FG",,"Open","5",D13,,,,,"T"),32))</f>
        <v>99.215000000000003</v>
      </c>
      <c r="AB13" s="56">
        <f>IF(RTD("cqg.rtd",,"StudyData","SUBMINUTE((CUS10),5,Regular)","FG",,"High","5",D13,,,,,"D")="",NA(),DOLLARFR(RTD("cqg.rtd",,"StudyData","SUBMINUTE((CUS10),5,Regular)","FG",,"High","5",D13,,,,,"T"),32))</f>
        <v>99.22</v>
      </c>
      <c r="AC13" s="56">
        <f>IF(RTD("cqg.rtd",,"StudyData","SUBMINUTE((CUS10),5,Regular)","FG",,"Low","5",D13,,,,,"D")="",NA(),DOLLARFR(RTD("cqg.rtd",,"StudyData","SUBMINUTE((CUS10),5,Regular)","FG",,"Low","5",D13,,,,,"T"),32))</f>
        <v>99.21</v>
      </c>
      <c r="AD13" s="55">
        <f>IF(RTD("cqg.rtd",,"StudyData","SUBMINUTE((CUS10),5,FillGap)","Bar",,"Close","5",D13,,,,,"T")="",NA(),DOLLARFR(RTD("cqg.rtd",,"StudyData","SUBMINUTE((CUS10),5,FillGap)","Bar",,"Close","5",D13,,,,,"T"),32))</f>
        <v>99.215000000000003</v>
      </c>
      <c r="AE13" s="14">
        <f>IF( RTD("cqg.rtd",,"StudyData","AlgOrdBidVol(SUBMINUTE((CUS10),5,Regular),1,0)",  "Bar",, "Open", "5",D13,,,,,"D")="",0,RTD("cqg.rtd",,"StudyData","AlgOrdBidVol(SUBMINUTE((CUS10),5,Regular),1,0)",  "Bar",, "Open", "5",D13,,,,,"D"))</f>
        <v>0</v>
      </c>
      <c r="AF13" s="14">
        <f>IF( RTD("cqg.rtd",,"StudyData","AlgOrdAskVol(SUBMINUTE((CUS10),5,Regular),1,0)",  "Bar",, "Open", "5",D13,,,,,"D")="",0,RTD("cqg.rtd",,"StudyData","AlgOrdAskVol(SUBMINUTE((CUS10),5,Regular),1,0)",  "Bar",, "Open", "5",D13,,,,,"D"))</f>
        <v>0</v>
      </c>
      <c r="AG13" s="3">
        <f xml:space="preserve"> RTD("cqg.rtd",,"StudyData","BAVolCr.BidVol^(SUBMINUTE((CUS10),5,Regular),5,0)",  "Bar",, "Open", "5",D13,,,,,"D")</f>
        <v>0</v>
      </c>
      <c r="AH13" s="3">
        <f xml:space="preserve"> RTD("cqg.rtd",,"StudyData","BAVolCr.AskVol^(SUBMINUTE((CUS10),5,Regular),5,0)",  "Bar",, "Open", "5",D13,,,,,"D")</f>
        <v>4000</v>
      </c>
      <c r="AI13" s="12">
        <f t="shared" si="1"/>
        <v>0</v>
      </c>
      <c r="AJ13" s="16"/>
      <c r="AK13" s="17">
        <f>RTD("cqg.rtd",,"StudyData","CUS10","Bar",,"Time","1",D13,,,,,"D")</f>
        <v>42342.44027777778</v>
      </c>
      <c r="AL13" s="57">
        <f>IF(RTD("cqg.rtd",,"StudyData","CUS10","FG",,"Open","1",D13,,,,,"D")="",NA(),DOLLARFR(RTD("cqg.rtd",,"StudyData","CUS10","FG",,"Open","1",D13,,,,,"T"),32))</f>
        <v>99.224999999999994</v>
      </c>
      <c r="AM13" s="57">
        <f>IF(RTD("cqg.rtd",,"StudyData","CUS10","FG",,"High","1",D13,,,,,"D")="",NA(),DOLLARFR(RTD("cqg.rtd",,"StudyData","CUS10","FG",,"High","1",D13,,,,,"T"),32))</f>
        <v>99.224999999999994</v>
      </c>
      <c r="AN13" s="57">
        <f>IF(RTD("cqg.rtd",,"StudyData","CUS10","FG",,"Low","1",D13,,,,,"D")="",NA(),DOLLARFR(RTD("cqg.rtd",,"StudyData","CUS10","FG",,"Low","1",D13,,,,,"T"),32))</f>
        <v>99.21</v>
      </c>
      <c r="AO13" s="58">
        <f>IF(RTD("cqg.rtd",,"StudyData","CUS10","FG",,"Close","1",D13,,,,,"T")="",NA(),DOLLARFR(RTD("cqg.rtd",,"StudyData","CUS10","FG",,"Close","1",D13,,,,,"T"),32))</f>
        <v>99.215000000000003</v>
      </c>
      <c r="AP13" s="15">
        <f>IF( RTD("cqg.rtd",,"StudyData", "AlgOrdBidVol(CUS10)",  "Bar",, "Open", "1",D13,,,,,"D")="",0,RTD("cqg.rtd",,"StudyData", "AlgOrdBidVol(CUS10)",  "Bar",, "Open", "1",D13,,,,,"D"))</f>
        <v>6</v>
      </c>
      <c r="AQ13" s="15">
        <f xml:space="preserve"> IF(RTD("cqg.rtd",,"StudyData", "AlgOrdAskVol(CUS10)",  "Bar",, "Open", "1",D13,,,,,"D")="",0,RTD("cqg.rtd",,"StudyData", "AlgOrdAskVol(CUS10)",  "Bar",, "Open", "1",D13,,,,,"D"))</f>
        <v>0</v>
      </c>
      <c r="AR13" s="18">
        <f xml:space="preserve"> RTD("cqg.rtd",,"StudyData","BAVolCr.BidVol^(CUS10)",  "Bar",, "Open", "1",D13,,,,,"D")</f>
        <v>124</v>
      </c>
      <c r="AS13" s="18">
        <f xml:space="preserve"> RTD("cqg.rtd",,"StudyData","BAVolCr.AskVol^(CUS10)",  "Bar",, "Open", "1",D13,,,,,"D")</f>
        <v>58</v>
      </c>
      <c r="AT13" s="53">
        <f t="shared" si="2"/>
        <v>0</v>
      </c>
      <c r="AU13" s="10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36">
        <f>RTD("cqg.rtd",,"StudyData","CUS10","Bar",,"Time","5",D13,,,,,"D")</f>
        <v>42342.420138888891</v>
      </c>
      <c r="BM13" s="59">
        <f>IF(RTD("cqg.rtd",,"StudyData","CUS10","FG",,"Open","5",D13,,,,,"D")="",NA(),DOLLARFR(RTD("cqg.rtd",,"StudyData","CUS10","FG",,"Open","5",D13,,,,,"T"),32))</f>
        <v>99.165000000000006</v>
      </c>
      <c r="BN13" s="54">
        <f>IF(RTD("cqg.rtd",,"StudyData","CUS10","FG",,"High","5",D13,,,,,"D")="",NA(),DOLLARFR(RTD("cqg.rtd",,"StudyData","CUS10","FG",,"High","5",D13,,,,,"T"),32))</f>
        <v>99.174999999999997</v>
      </c>
      <c r="BO13" s="60">
        <f>IF(RTD("cqg.rtd",,"StudyData","CUS10","FG",,"Low","5",D13,,,,,"D")="",NA(),DOLLARFR(RTD("cqg.rtd",,"StudyData","CUS10","FG",,"Low","5",D13,,,,,"T"),32))</f>
        <v>99.155000000000001</v>
      </c>
      <c r="BP13" s="59">
        <f>IF(RTD("cqg.rtd",,"StudyData","CUS10","FG",,"Close","5",D13,,,,,"T")="",NA(),DOLLARFR(RTD("cqg.rtd",,"StudyData","CUS10","FG",,"Close","5",D13,,,,,"T"),32))</f>
        <v>99.165000000000006</v>
      </c>
      <c r="BQ13" s="14">
        <f>IF( RTD("cqg.rtd",,"StudyData","AlgOrdBidVol(CUS10)",  "Bar",, "Open", "5",D13,,,,,"D")="",0,RTD("cqg.rtd",,"StudyData","AlgOrdBidVol(CUS10)",  "Bar",, "Open", "5",D13,,,,,"D"))</f>
        <v>1</v>
      </c>
      <c r="BR13" s="14">
        <f>IF( RTD("cqg.rtd",,"StudyData","AlgOrdAskVol(CUS10)",  "Bar",, "Open", "5",D13,,,,,"D")="",0,RTD("cqg.rtd",,"StudyData","AlgOrdAskVol(CUS10)",  "Bar",, "Open", "5",D13,,,,,"D"))</f>
        <v>25</v>
      </c>
      <c r="BS13" s="12">
        <f xml:space="preserve"> RTD("cqg.rtd",,"StudyData","BAVolCr.BidVol^(CUS10)",  "Bar",, "Open", "5",D13,,,,,"D")</f>
        <v>427</v>
      </c>
      <c r="BT13" s="12">
        <f xml:space="preserve"> RTD("cqg.rtd",,"StudyData","BAVolCr.AskVol^(CUS10)",  "Bar",, "Open", "5",D13,,,,,"D")</f>
        <v>289</v>
      </c>
      <c r="BU13" s="12">
        <f t="shared" si="3"/>
        <v>-1</v>
      </c>
      <c r="BZ13" s="12">
        <f>IF(RTD("cqg.rtd",,"StudyData","SUBMINUTE((CUS10),1,FillGap)","Bar",,"Close","5",D13,,,,,"T")="",NA(),RTD("cqg.rtd",,"StudyData","SUBMINUTE((CUS10),1,FillGap)","Bar",,"Close","5",D13,,,,,"T"))</f>
        <v>99.671875</v>
      </c>
      <c r="CA13" s="12"/>
      <c r="CB13" s="12">
        <f>IF(RTD("cqg.rtd",,"StudyData","SUBMINUTE((CUS10),5,Regular)","FG",,"Open","5",D13,,,,,"D")="",NA(),RTD("cqg.rtd",,"StudyData","SUBMINUTE((CUS10),5,Regular)","FG",,"Open","5",D13,,,,,"T"))</f>
        <v>99.671875</v>
      </c>
      <c r="CC13" s="12">
        <f>IF(RTD("cqg.rtd",,"StudyData","SUBMINUTE((CUS10),5,Regular)","FG",,"High","5",D13,,,,,"D")="",NA(),RTD("cqg.rtd",,"StudyData","SUBMINUTE((CUS10),5,Regular)","FG",,"High","5",D13,,,,,"T"))</f>
        <v>99.6875</v>
      </c>
      <c r="CD13" s="12">
        <f>IF(RTD("cqg.rtd",,"StudyData","SUBMINUTE((CUS10),5,Regular)","FG",,"Low","5",D13,,,,,"D")="",NA(),RTD("cqg.rtd",,"StudyData","SUBMINUTE((CUS10),5,Regular)","FG",,"Low","5",D13,,,,,"T"))</f>
        <v>99.65625</v>
      </c>
      <c r="CE13" s="12">
        <f>IF(RTD("cqg.rtd",,"StudyData","SUBMINUTE((CUS10),5,Regular)","FG",,"Close","5",D13,,,,,"D")="",NA(),RTD("cqg.rtd",,"StudyData","SUBMINUTE((CUS10),5,Regular)","FG",,"Close","5",D13,,,,,"T"))</f>
        <v>99.671875</v>
      </c>
      <c r="CF13" s="12"/>
      <c r="CG13" s="12">
        <f>IF(RTD("cqg.rtd",,"StudyData","CUS10","FG",,"Open","1",D13,,,,,"D")="",NA(),RTD("cqg.rtd",,"StudyData","CUS10","FG",,"Open","1",D13,,,,,"T"))</f>
        <v>99.703125</v>
      </c>
      <c r="CH13" s="12">
        <f>IF(RTD("cqg.rtd",,"StudyData","CUS10","FG",,"High","1",D13,,,,,"D")="",NA(),RTD("cqg.rtd",,"StudyData","CUS10","FG",,"High","1",D13,,,,,"T"))</f>
        <v>99.703125</v>
      </c>
      <c r="CI13" s="12">
        <f>IF(RTD("cqg.rtd",,"StudyData","CUS10","FG",,"Low","1",D13,,,,,"D")="",NA(),RTD("cqg.rtd",,"StudyData","CUS10","FG",,"Low","1",D13,,,,,"T"))</f>
        <v>99.65625</v>
      </c>
      <c r="CJ13" s="12">
        <f>IF(RTD("cqg.rtd",,"StudyData","CUS10","FG",,"Close","1",D13,,,,,"D")="",NA(),RTD("cqg.rtd",,"StudyData","CUS10","FG",,"Close","1",D13,,,,,"T"))</f>
        <v>99.671875</v>
      </c>
      <c r="CK13" s="12"/>
      <c r="CL13" s="12">
        <f>IF(RTD("cqg.rtd",,"StudyData","CUS10","FG",,"Open","5",D13,,,,,"D")="",NA(),RTD("cqg.rtd",,"StudyData","CUS10","FG",,"Open","5",D13,,,,,"T"))</f>
        <v>99.515625</v>
      </c>
      <c r="CM13" s="12">
        <f>IF(RTD("cqg.rtd",,"StudyData","CUS10","FG",,"High","5",D13,,,,,"D")="",NA(),RTD("cqg.rtd",,"StudyData","CUS10","FG",,"High","5",D13,,,,,"T"))</f>
        <v>99.546875</v>
      </c>
      <c r="CN13" s="12">
        <f>IF(RTD("cqg.rtd",,"StudyData","CUS10","FG",,"Low","5",D13,,,,,"D")="",NA(),RTD("cqg.rtd",,"StudyData","CUS10","FG",,"Low","5",D13,,,,,"T"))</f>
        <v>99.484375</v>
      </c>
      <c r="CO13" s="12">
        <f>IF(RTD("cqg.rtd",,"StudyData","CUS10","FG",,"Close","5",D13,,,,,"D")="",NA(),RTD("cqg.rtd",,"StudyData","CUS10","FG",,"Close","5",D13,,,,,"T"))</f>
        <v>99.515625</v>
      </c>
      <c r="CP13" s="12"/>
    </row>
    <row r="14" spans="2:94" ht="11.25" customHeight="1" x14ac:dyDescent="0.3">
      <c r="B14" s="13">
        <f>RTD("cqg.rtd",,"StudyData","SUBMINUTE((CUS10),1,Regular)","FG",,"Time","5",D14,,,,,"D")</f>
        <v>42342.445092592592</v>
      </c>
      <c r="C14" s="54">
        <f>IF(RTD("cqg.rtd",,"StudyData","SUBMINUTE((CUS10),1,FillGap)","Bar",,"Close","5",D14,,,,,"T")="",NA(),DOLLARFR(RTD("cqg.rtd",,"StudyData","SUBMINUTE((CUS10),1,FillGap)","Bar",,"Close","5",D14,,,,,"T"),32))</f>
        <v>99.21</v>
      </c>
      <c r="D14" s="14">
        <f t="shared" si="4"/>
        <v>-8</v>
      </c>
      <c r="E14" s="15">
        <f>IF( RTD("cqg.rtd",,"StudyData", "AlgOrdBidVol(SUBMINUTE((CUS10),1,Regular),1,0)",  "Bar",, "Open", "5",D14,,,,,"D")="",0,RTD("cqg.rtd",,"StudyData", "AlgOrdBidVol(SUBMINUTE((CUS10),1,Regular),1,0)",  "Bar",, "Open", "5",D14,,,,,"D"))</f>
        <v>0</v>
      </c>
      <c r="F14" s="15">
        <f xml:space="preserve"> IF(RTD("cqg.rtd",,"StudyData", "AlgOrdAskVol(SUBMINUTE((CUS10),1,Regular),1,0)",  "Bar",, "Open", "5",D14,,,,,"D")="",0,RTD("cqg.rtd",,"StudyData", "AlgOrdAskVol(SUBMINUTE((CUS10),1,Regular),1,0)",  "Bar",, "Open", "5",D14,,,,,"D"))</f>
        <v>0</v>
      </c>
      <c r="G14" s="18">
        <f xml:space="preserve"> RTD("cqg.rtd",,"StudyData","BAVolCr.BidVol^(SUBMINUTE((CUS10),1,FillGap),5,0)",  "Bar",, "Open", "5",D14,,,,,"D")</f>
        <v>0</v>
      </c>
      <c r="H14" s="18">
        <f xml:space="preserve"> RTD("cqg.rtd",,"StudyData","BAVolCr.AskVol^(SUBMINUTE((CUS10),1,Regular),5,0)",  "Bar",, "Open", "5",D14,,,,,"D")</f>
        <v>0</v>
      </c>
      <c r="I14" s="18">
        <f t="shared" si="0"/>
        <v>0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63">
        <f>RTD("cqg.rtd",,"StudyData","SUBMINUTE((CUS10),5,Regular)","FG",,"Time","5",D14,,,,,"D")</f>
        <v>42342.44467592593</v>
      </c>
      <c r="AA14" s="56">
        <f>IF(RTD("cqg.rtd",,"StudyData","SUBMINUTE((CUS10),5,Regular)","FG",,"Open","5",D14,,,,,"D")="",NA(),DOLLARFR(RTD("cqg.rtd",,"StudyData","SUBMINUTE((CUS10),5,Regular)","FG",,"Open","5",D14,,,,,"T"),32))</f>
        <v>99.215000000000003</v>
      </c>
      <c r="AB14" s="56">
        <f>IF(RTD("cqg.rtd",,"StudyData","SUBMINUTE((CUS10),5,Regular)","FG",,"High","5",D14,,,,,"D")="",NA(),DOLLARFR(RTD("cqg.rtd",,"StudyData","SUBMINUTE((CUS10),5,Regular)","FG",,"High","5",D14,,,,,"T"),32))</f>
        <v>99.215000000000003</v>
      </c>
      <c r="AC14" s="56">
        <f>IF(RTD("cqg.rtd",,"StudyData","SUBMINUTE((CUS10),5,Regular)","FG",,"Low","5",D14,,,,,"D")="",NA(),DOLLARFR(RTD("cqg.rtd",,"StudyData","SUBMINUTE((CUS10),5,Regular)","FG",,"Low","5",D14,,,,,"T"),32))</f>
        <v>99.21</v>
      </c>
      <c r="AD14" s="55">
        <f>IF(RTD("cqg.rtd",,"StudyData","SUBMINUTE((CUS10),5,FillGap)","Bar",,"Close","5",D14,,,,,"T")="",NA(),DOLLARFR(RTD("cqg.rtd",,"StudyData","SUBMINUTE((CUS10),5,FillGap)","Bar",,"Close","5",D14,,,,,"T"),32))</f>
        <v>99.215000000000003</v>
      </c>
      <c r="AE14" s="14">
        <f>IF( RTD("cqg.rtd",,"StudyData","AlgOrdBidVol(SUBMINUTE((CUS10),5,Regular),1,0)",  "Bar",, "Open", "5",D14,,,,,"D")="",0,RTD("cqg.rtd",,"StudyData","AlgOrdBidVol(SUBMINUTE((CUS10),5,Regular),1,0)",  "Bar",, "Open", "5",D14,,,,,"D"))</f>
        <v>0</v>
      </c>
      <c r="AF14" s="14">
        <f>IF( RTD("cqg.rtd",,"StudyData","AlgOrdAskVol(SUBMINUTE((CUS10),5,Regular),1,0)",  "Bar",, "Open", "5",D14,,,,,"D")="",0,RTD("cqg.rtd",,"StudyData","AlgOrdAskVol(SUBMINUTE((CUS10),5,Regular),1,0)",  "Bar",, "Open", "5",D14,,,,,"D"))</f>
        <v>0</v>
      </c>
      <c r="AG14" s="3">
        <f xml:space="preserve"> RTD("cqg.rtd",,"StudyData","BAVolCr.BidVol^(SUBMINUTE((CUS10),5,Regular),5,0)",  "Bar",, "Open", "5",D14,,,,,"D")</f>
        <v>0</v>
      </c>
      <c r="AH14" s="3">
        <f xml:space="preserve"> RTD("cqg.rtd",,"StudyData","BAVolCr.AskVol^(SUBMINUTE((CUS10),5,Regular),5,0)",  "Bar",, "Open", "5",D14,,,,,"D")</f>
        <v>3000</v>
      </c>
      <c r="AI14" s="12">
        <f t="shared" si="1"/>
        <v>0</v>
      </c>
      <c r="AJ14" s="16"/>
      <c r="AK14" s="17">
        <f>RTD("cqg.rtd",,"StudyData","CUS10","Bar",,"Time","1",D14,,,,,"D")</f>
        <v>42342.439583333333</v>
      </c>
      <c r="AL14" s="57">
        <f>IF(RTD("cqg.rtd",,"StudyData","CUS10","FG",,"Open","1",D14,,,,,"D")="",NA(),DOLLARFR(RTD("cqg.rtd",,"StudyData","CUS10","FG",,"Open","1",D14,,,,,"T"),32))</f>
        <v>99.215000000000003</v>
      </c>
      <c r="AM14" s="57">
        <f>IF(RTD("cqg.rtd",,"StudyData","CUS10","FG",,"High","1",D14,,,,,"D")="",NA(),DOLLARFR(RTD("cqg.rtd",,"StudyData","CUS10","FG",,"High","1",D14,,,,,"T"),32))</f>
        <v>99.224999999999994</v>
      </c>
      <c r="AN14" s="57">
        <f>IF(RTD("cqg.rtd",,"StudyData","CUS10","FG",,"Low","1",D14,,,,,"D")="",NA(),DOLLARFR(RTD("cqg.rtd",,"StudyData","CUS10","FG",,"Low","1",D14,,,,,"T"),32))</f>
        <v>99.21</v>
      </c>
      <c r="AO14" s="58">
        <f>IF(RTD("cqg.rtd",,"StudyData","CUS10","FG",,"Close","1",D14,,,,,"T")="",NA(),DOLLARFR(RTD("cqg.rtd",,"StudyData","CUS10","FG",,"Close","1",D14,,,,,"T"),32))</f>
        <v>99.224999999999994</v>
      </c>
      <c r="AP14" s="15">
        <f>IF( RTD("cqg.rtd",,"StudyData", "AlgOrdBidVol(CUS10)",  "Bar",, "Open", "1",D14,,,,,"D")="",0,RTD("cqg.rtd",,"StudyData", "AlgOrdBidVol(CUS10)",  "Bar",, "Open", "1",D14,,,,,"D"))</f>
        <v>8</v>
      </c>
      <c r="AQ14" s="15">
        <f xml:space="preserve"> IF(RTD("cqg.rtd",,"StudyData", "AlgOrdAskVol(CUS10)",  "Bar",, "Open", "1",D14,,,,,"D")="",0,RTD("cqg.rtd",,"StudyData", "AlgOrdAskVol(CUS10)",  "Bar",, "Open", "1",D14,,,,,"D"))</f>
        <v>0</v>
      </c>
      <c r="AR14" s="18">
        <f xml:space="preserve"> RTD("cqg.rtd",,"StudyData","BAVolCr.BidVol^(CUS10)",  "Bar",, "Open", "1",D14,,,,,"D")</f>
        <v>88</v>
      </c>
      <c r="AS14" s="18">
        <f xml:space="preserve"> RTD("cqg.rtd",,"StudyData","BAVolCr.AskVol^(CUS10)",  "Bar",, "Open", "1",D14,,,,,"D")</f>
        <v>76</v>
      </c>
      <c r="AT14" s="53">
        <f t="shared" si="2"/>
        <v>0</v>
      </c>
      <c r="AU14" s="10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36">
        <f>RTD("cqg.rtd",,"StudyData","CUS10","Bar",,"Time","5",D14,,,,,"D")</f>
        <v>42342.416666666664</v>
      </c>
      <c r="BM14" s="59">
        <f>IF(RTD("cqg.rtd",,"StudyData","CUS10","FG",,"Open","5",D14,,,,,"D")="",NA(),DOLLARFR(RTD("cqg.rtd",,"StudyData","CUS10","FG",,"Open","5",D14,,,,,"T"),32))</f>
        <v>99.16</v>
      </c>
      <c r="BN14" s="54">
        <f>IF(RTD("cqg.rtd",,"StudyData","CUS10","FG",,"High","5",D14,,,,,"D")="",NA(),DOLLARFR(RTD("cqg.rtd",,"StudyData","CUS10","FG",,"High","5",D14,,,,,"T"),32))</f>
        <v>99.174999999999997</v>
      </c>
      <c r="BO14" s="60">
        <f>IF(RTD("cqg.rtd",,"StudyData","CUS10","FG",,"Low","5",D14,,,,,"D")="",NA(),DOLLARFR(RTD("cqg.rtd",,"StudyData","CUS10","FG",,"Low","5",D14,,,,,"T"),32))</f>
        <v>99.15</v>
      </c>
      <c r="BP14" s="59">
        <f>IF(RTD("cqg.rtd",,"StudyData","CUS10","FG",,"Close","5",D14,,,,,"T")="",NA(),DOLLARFR(RTD("cqg.rtd",,"StudyData","CUS10","FG",,"Close","5",D14,,,,,"T"),32))</f>
        <v>99.165000000000006</v>
      </c>
      <c r="BQ14" s="14">
        <f>IF( RTD("cqg.rtd",,"StudyData","AlgOrdBidVol(CUS10)",  "Bar",, "Open", "5",D14,,,,,"D")="",0,RTD("cqg.rtd",,"StudyData","AlgOrdBidVol(CUS10)",  "Bar",, "Open", "5",D14,,,,,"D"))</f>
        <v>1</v>
      </c>
      <c r="BR14" s="14">
        <f>IF( RTD("cqg.rtd",,"StudyData","AlgOrdAskVol(CUS10)",  "Bar",, "Open", "5",D14,,,,,"D")="",0,RTD("cqg.rtd",,"StudyData","AlgOrdAskVol(CUS10)",  "Bar",, "Open", "5",D14,,,,,"D"))</f>
        <v>21</v>
      </c>
      <c r="BS14" s="12">
        <f xml:space="preserve"> RTD("cqg.rtd",,"StudyData","BAVolCr.BidVol^(CUS10)",  "Bar",, "Open", "5",D14,,,,,"D")</f>
        <v>436</v>
      </c>
      <c r="BT14" s="12">
        <f xml:space="preserve"> RTD("cqg.rtd",,"StudyData","BAVolCr.AskVol^(CUS10)",  "Bar",, "Open", "5",D14,,,,,"D")</f>
        <v>261</v>
      </c>
      <c r="BU14" s="12">
        <f t="shared" si="3"/>
        <v>-1</v>
      </c>
      <c r="BZ14" s="12">
        <f>IF(RTD("cqg.rtd",,"StudyData","SUBMINUTE((CUS10),1,FillGap)","Bar",,"Close","5",D14,,,,,"T")="",NA(),RTD("cqg.rtd",,"StudyData","SUBMINUTE((CUS10),1,FillGap)","Bar",,"Close","5",D14,,,,,"T"))</f>
        <v>99.65625</v>
      </c>
      <c r="CA14" s="12"/>
      <c r="CB14" s="12">
        <f>IF(RTD("cqg.rtd",,"StudyData","SUBMINUTE((CUS10),5,Regular)","FG",,"Open","5",D14,,,,,"D")="",NA(),RTD("cqg.rtd",,"StudyData","SUBMINUTE((CUS10),5,Regular)","FG",,"Open","5",D14,,,,,"T"))</f>
        <v>99.671875</v>
      </c>
      <c r="CC14" s="12">
        <f>IF(RTD("cqg.rtd",,"StudyData","SUBMINUTE((CUS10),5,Regular)","FG",,"High","5",D14,,,,,"D")="",NA(),RTD("cqg.rtd",,"StudyData","SUBMINUTE((CUS10),5,Regular)","FG",,"High","5",D14,,,,,"T"))</f>
        <v>99.671875</v>
      </c>
      <c r="CD14" s="12">
        <f>IF(RTD("cqg.rtd",,"StudyData","SUBMINUTE((CUS10),5,Regular)","FG",,"Low","5",D14,,,,,"D")="",NA(),RTD("cqg.rtd",,"StudyData","SUBMINUTE((CUS10),5,Regular)","FG",,"Low","5",D14,,,,,"T"))</f>
        <v>99.65625</v>
      </c>
      <c r="CE14" s="12">
        <f>IF(RTD("cqg.rtd",,"StudyData","SUBMINUTE((CUS10),5,Regular)","FG",,"Close","5",D14,,,,,"D")="",NA(),RTD("cqg.rtd",,"StudyData","SUBMINUTE((CUS10),5,Regular)","FG",,"Close","5",D14,,,,,"T"))</f>
        <v>99.671875</v>
      </c>
      <c r="CF14" s="12"/>
      <c r="CG14" s="12">
        <f>IF(RTD("cqg.rtd",,"StudyData","CUS10","FG",,"Open","1",D14,,,,,"D")="",NA(),RTD("cqg.rtd",,"StudyData","CUS10","FG",,"Open","1",D14,,,,,"T"))</f>
        <v>99.671875</v>
      </c>
      <c r="CH14" s="12">
        <f>IF(RTD("cqg.rtd",,"StudyData","CUS10","FG",,"High","1",D14,,,,,"D")="",NA(),RTD("cqg.rtd",,"StudyData","CUS10","FG",,"High","1",D14,,,,,"T"))</f>
        <v>99.703125</v>
      </c>
      <c r="CI14" s="12">
        <f>IF(RTD("cqg.rtd",,"StudyData","CUS10","FG",,"Low","1",D14,,,,,"D")="",NA(),RTD("cqg.rtd",,"StudyData","CUS10","FG",,"Low","1",D14,,,,,"T"))</f>
        <v>99.65625</v>
      </c>
      <c r="CJ14" s="12">
        <f>IF(RTD("cqg.rtd",,"StudyData","CUS10","FG",,"Close","1",D14,,,,,"D")="",NA(),RTD("cqg.rtd",,"StudyData","CUS10","FG",,"Close","1",D14,,,,,"T"))</f>
        <v>99.703125</v>
      </c>
      <c r="CK14" s="12"/>
      <c r="CL14" s="12">
        <f>IF(RTD("cqg.rtd",,"StudyData","CUS10","FG",,"Open","5",D14,,,,,"D")="",NA(),RTD("cqg.rtd",,"StudyData","CUS10","FG",,"Open","5",D14,,,,,"T"))</f>
        <v>99.5</v>
      </c>
      <c r="CM14" s="12">
        <f>IF(RTD("cqg.rtd",,"StudyData","CUS10","FG",,"High","5",D14,,,,,"D")="",NA(),RTD("cqg.rtd",,"StudyData","CUS10","FG",,"High","5",D14,,,,,"T"))</f>
        <v>99.546875</v>
      </c>
      <c r="CN14" s="12">
        <f>IF(RTD("cqg.rtd",,"StudyData","CUS10","FG",,"Low","5",D14,,,,,"D")="",NA(),RTD("cqg.rtd",,"StudyData","CUS10","FG",,"Low","5",D14,,,,,"T"))</f>
        <v>99.46875</v>
      </c>
      <c r="CO14" s="12">
        <f>IF(RTD("cqg.rtd",,"StudyData","CUS10","FG",,"Close","5",D14,,,,,"D")="",NA(),RTD("cqg.rtd",,"StudyData","CUS10","FG",,"Close","5",D14,,,,,"T"))</f>
        <v>99.515625</v>
      </c>
      <c r="CP14" s="12"/>
    </row>
    <row r="15" spans="2:94" ht="11.25" customHeight="1" x14ac:dyDescent="0.3">
      <c r="B15" s="13">
        <f>RTD("cqg.rtd",,"StudyData","SUBMINUTE((CUS10),1,Regular)","FG",,"Time","5",D15,,,,,"D")</f>
        <v>42342.445081018523</v>
      </c>
      <c r="C15" s="54">
        <f>IF(RTD("cqg.rtd",,"StudyData","SUBMINUTE((CUS10),1,FillGap)","Bar",,"Close","5",D15,,,,,"T")="",NA(),DOLLARFR(RTD("cqg.rtd",,"StudyData","SUBMINUTE((CUS10),1,FillGap)","Bar",,"Close","5",D15,,,,,"T"),32))</f>
        <v>99.21</v>
      </c>
      <c r="D15" s="14">
        <f t="shared" si="4"/>
        <v>-9</v>
      </c>
      <c r="E15" s="15">
        <f>IF( RTD("cqg.rtd",,"StudyData", "AlgOrdBidVol(SUBMINUTE((CUS10),1,Regular),1,0)",  "Bar",, "Open", "5",D15,,,,,"D")="",0,RTD("cqg.rtd",,"StudyData", "AlgOrdBidVol(SUBMINUTE((CUS10),1,Regular),1,0)",  "Bar",, "Open", "5",D15,,,,,"D"))</f>
        <v>0</v>
      </c>
      <c r="F15" s="15">
        <f xml:space="preserve"> IF(RTD("cqg.rtd",,"StudyData", "AlgOrdAskVol(SUBMINUTE((CUS10),1,Regular),1,0)",  "Bar",, "Open", "5",D15,,,,,"D")="",0,RTD("cqg.rtd",,"StudyData", "AlgOrdAskVol(SUBMINUTE((CUS10),1,Regular),1,0)",  "Bar",, "Open", "5",D15,,,,,"D"))</f>
        <v>0</v>
      </c>
      <c r="G15" s="18">
        <f xml:space="preserve"> RTD("cqg.rtd",,"StudyData","BAVolCr.BidVol^(SUBMINUTE((CUS10),1,FillGap),5,0)",  "Bar",, "Open", "5",D15,,,,,"D")</f>
        <v>0</v>
      </c>
      <c r="H15" s="18">
        <f xml:space="preserve"> RTD("cqg.rtd",,"StudyData","BAVolCr.AskVol^(SUBMINUTE((CUS10),1,Regular),5,0)",  "Bar",, "Open", "5",D15,,,,,"D")</f>
        <v>0</v>
      </c>
      <c r="I15" s="18">
        <f t="shared" si="0"/>
        <v>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63">
        <f>RTD("cqg.rtd",,"StudyData","SUBMINUTE((CUS10),5,Regular)","FG",,"Time","5",D15,,,,,"D")</f>
        <v>42342.444618055553</v>
      </c>
      <c r="AA15" s="56">
        <f>IF(RTD("cqg.rtd",,"StudyData","SUBMINUTE((CUS10),5,Regular)","FG",,"Open","5",D15,,,,,"D")="",NA(),DOLLARFR(RTD("cqg.rtd",,"StudyData","SUBMINUTE((CUS10),5,Regular)","FG",,"Open","5",D15,,,,,"T"),32))</f>
        <v>99.21</v>
      </c>
      <c r="AB15" s="56">
        <f>IF(RTD("cqg.rtd",,"StudyData","SUBMINUTE((CUS10),5,Regular)","FG",,"High","5",D15,,,,,"D")="",NA(),DOLLARFR(RTD("cqg.rtd",,"StudyData","SUBMINUTE((CUS10),5,Regular)","FG",,"High","5",D15,,,,,"T"),32))</f>
        <v>99.215000000000003</v>
      </c>
      <c r="AC15" s="56">
        <f>IF(RTD("cqg.rtd",,"StudyData","SUBMINUTE((CUS10),5,Regular)","FG",,"Low","5",D15,,,,,"D")="",NA(),DOLLARFR(RTD("cqg.rtd",,"StudyData","SUBMINUTE((CUS10),5,Regular)","FG",,"Low","5",D15,,,,,"T"),32))</f>
        <v>99.21</v>
      </c>
      <c r="AD15" s="55">
        <f>IF(RTD("cqg.rtd",,"StudyData","SUBMINUTE((CUS10),5,FillGap)","Bar",,"Close","5",D15,,,,,"T")="",NA(),DOLLARFR(RTD("cqg.rtd",,"StudyData","SUBMINUTE((CUS10),5,FillGap)","Bar",,"Close","5",D15,,,,,"T"),32))</f>
        <v>99.215000000000003</v>
      </c>
      <c r="AE15" s="14">
        <f>IF( RTD("cqg.rtd",,"StudyData","AlgOrdBidVol(SUBMINUTE((CUS10),5,Regular),1,0)",  "Bar",, "Open", "5",D15,,,,,"D")="",0,RTD("cqg.rtd",,"StudyData","AlgOrdBidVol(SUBMINUTE((CUS10),5,Regular),1,0)",  "Bar",, "Open", "5",D15,,,,,"D"))</f>
        <v>0</v>
      </c>
      <c r="AF15" s="14">
        <f>IF( RTD("cqg.rtd",,"StudyData","AlgOrdAskVol(SUBMINUTE((CUS10),5,Regular),1,0)",  "Bar",, "Open", "5",D15,,,,,"D")="",0,RTD("cqg.rtd",,"StudyData","AlgOrdAskVol(SUBMINUTE((CUS10),5,Regular),1,0)",  "Bar",, "Open", "5",D15,,,,,"D"))</f>
        <v>0</v>
      </c>
      <c r="AG15" s="3">
        <f xml:space="preserve"> RTD("cqg.rtd",,"StudyData","BAVolCr.BidVol^(SUBMINUTE((CUS10),5,Regular),5,0)",  "Bar",, "Open", "5",D15,,,,,"D")</f>
        <v>0</v>
      </c>
      <c r="AH15" s="3">
        <f xml:space="preserve"> RTD("cqg.rtd",,"StudyData","BAVolCr.AskVol^(SUBMINUTE((CUS10),5,Regular),5,0)",  "Bar",, "Open", "5",D15,,,,,"D")</f>
        <v>2000</v>
      </c>
      <c r="AI15" s="12">
        <f t="shared" si="1"/>
        <v>0</v>
      </c>
      <c r="AJ15" s="16"/>
      <c r="AK15" s="17">
        <f>RTD("cqg.rtd",,"StudyData","CUS10","Bar",,"Time","1",D15,,,,,"D")</f>
        <v>42342.438888888886</v>
      </c>
      <c r="AL15" s="57">
        <f>IF(RTD("cqg.rtd",,"StudyData","CUS10","FG",,"Open","1",D15,,,,,"D")="",NA(),DOLLARFR(RTD("cqg.rtd",,"StudyData","CUS10","FG",,"Open","1",D15,,,,,"T"),32))</f>
        <v>99.215000000000003</v>
      </c>
      <c r="AM15" s="57">
        <f>IF(RTD("cqg.rtd",,"StudyData","CUS10","FG",,"High","1",D15,,,,,"D")="",NA(),DOLLARFR(RTD("cqg.rtd",,"StudyData","CUS10","FG",,"High","1",D15,,,,,"T"),32))</f>
        <v>99.224999999999994</v>
      </c>
      <c r="AN15" s="57">
        <f>IF(RTD("cqg.rtd",,"StudyData","CUS10","FG",,"Low","1",D15,,,,,"D")="",NA(),DOLLARFR(RTD("cqg.rtd",,"StudyData","CUS10","FG",,"Low","1",D15,,,,,"T"),32))</f>
        <v>99.21</v>
      </c>
      <c r="AO15" s="58">
        <f>IF(RTD("cqg.rtd",,"StudyData","CUS10","FG",,"Close","1",D15,,,,,"T")="",NA(),DOLLARFR(RTD("cqg.rtd",,"StudyData","CUS10","FG",,"Close","1",D15,,,,,"T"),32))</f>
        <v>99.215000000000003</v>
      </c>
      <c r="AP15" s="15">
        <f>IF( RTD("cqg.rtd",,"StudyData", "AlgOrdBidVol(CUS10)",  "Bar",, "Open", "1",D15,,,,,"D")="",0,RTD("cqg.rtd",,"StudyData", "AlgOrdBidVol(CUS10)",  "Bar",, "Open", "1",D15,,,,,"D"))</f>
        <v>0</v>
      </c>
      <c r="AQ15" s="15">
        <f xml:space="preserve"> IF(RTD("cqg.rtd",,"StudyData", "AlgOrdAskVol(CUS10)",  "Bar",, "Open", "1",D15,,,,,"D")="",0,RTD("cqg.rtd",,"StudyData", "AlgOrdAskVol(CUS10)",  "Bar",, "Open", "1",D15,,,,,"D"))</f>
        <v>1</v>
      </c>
      <c r="AR15" s="18">
        <f xml:space="preserve"> RTD("cqg.rtd",,"StudyData","BAVolCr.BidVol^(CUS10)",  "Bar",, "Open", "1",D15,,,,,"D")</f>
        <v>80</v>
      </c>
      <c r="AS15" s="18">
        <f xml:space="preserve"> RTD("cqg.rtd",,"StudyData","BAVolCr.AskVol^(CUS10)",  "Bar",, "Open", "1",D15,,,,,"D")</f>
        <v>81</v>
      </c>
      <c r="AT15" s="53">
        <f t="shared" si="2"/>
        <v>0</v>
      </c>
      <c r="AU15" s="10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36">
        <f>RTD("cqg.rtd",,"StudyData","CUS10","Bar",,"Time","5",D15,,,,,"D")</f>
        <v>42342.413194444445</v>
      </c>
      <c r="BM15" s="59">
        <f>IF(RTD("cqg.rtd",,"StudyData","CUS10","FG",,"Open","5",D15,,,,,"D")="",NA(),DOLLARFR(RTD("cqg.rtd",,"StudyData","CUS10","FG",,"Open","5",D15,,,,,"T"),32))</f>
        <v>99.155000000000001</v>
      </c>
      <c r="BN15" s="54">
        <f>IF(RTD("cqg.rtd",,"StudyData","CUS10","FG",,"High","5",D15,,,,,"D")="",NA(),DOLLARFR(RTD("cqg.rtd",,"StudyData","CUS10","FG",,"High","5",D15,,,,,"T"),32))</f>
        <v>99.165000000000006</v>
      </c>
      <c r="BO15" s="60">
        <f>IF(RTD("cqg.rtd",,"StudyData","CUS10","FG",,"Low","5",D15,,,,,"D")="",NA(),DOLLARFR(RTD("cqg.rtd",,"StudyData","CUS10","FG",,"Low","5",D15,,,,,"T"),32))</f>
        <v>99.144999999999996</v>
      </c>
      <c r="BP15" s="59">
        <f>IF(RTD("cqg.rtd",,"StudyData","CUS10","FG",,"Close","5",D15,,,,,"T")="",NA(),DOLLARFR(RTD("cqg.rtd",,"StudyData","CUS10","FG",,"Close","5",D15,,,,,"T"),32))</f>
        <v>99.155000000000001</v>
      </c>
      <c r="BQ15" s="14">
        <f>IF( RTD("cqg.rtd",,"StudyData","AlgOrdBidVol(CUS10)",  "Bar",, "Open", "5",D15,,,,,"D")="",0,RTD("cqg.rtd",,"StudyData","AlgOrdBidVol(CUS10)",  "Bar",, "Open", "5",D15,,,,,"D"))</f>
        <v>3</v>
      </c>
      <c r="BR15" s="14">
        <f>IF( RTD("cqg.rtd",,"StudyData","AlgOrdAskVol(CUS10)",  "Bar",, "Open", "5",D15,,,,,"D")="",0,RTD("cqg.rtd",,"StudyData","AlgOrdAskVol(CUS10)",  "Bar",, "Open", "5",D15,,,,,"D"))</f>
        <v>0</v>
      </c>
      <c r="BS15" s="12">
        <f xml:space="preserve"> RTD("cqg.rtd",,"StudyData","BAVolCr.BidVol^(CUS10)",  "Bar",, "Open", "5",D15,,,,,"D")</f>
        <v>381</v>
      </c>
      <c r="BT15" s="12">
        <f xml:space="preserve"> RTD("cqg.rtd",,"StudyData","BAVolCr.AskVol^(CUS10)",  "Bar",, "Open", "5",D15,,,,,"D")</f>
        <v>237</v>
      </c>
      <c r="BU15" s="12">
        <f t="shared" si="3"/>
        <v>0</v>
      </c>
      <c r="BZ15" s="12">
        <f>IF(RTD("cqg.rtd",,"StudyData","SUBMINUTE((CUS10),1,FillGap)","Bar",,"Close","5",D15,,,,,"T")="",NA(),RTD("cqg.rtd",,"StudyData","SUBMINUTE((CUS10),1,FillGap)","Bar",,"Close","5",D15,,,,,"T"))</f>
        <v>99.65625</v>
      </c>
      <c r="CA15" s="12"/>
      <c r="CB15" s="12">
        <f>IF(RTD("cqg.rtd",,"StudyData","SUBMINUTE((CUS10),5,Regular)","FG",,"Open","5",D15,,,,,"D")="",NA(),RTD("cqg.rtd",,"StudyData","SUBMINUTE((CUS10),5,Regular)","FG",,"Open","5",D15,,,,,"T"))</f>
        <v>99.65625</v>
      </c>
      <c r="CC15" s="12">
        <f>IF(RTD("cqg.rtd",,"StudyData","SUBMINUTE((CUS10),5,Regular)","FG",,"High","5",D15,,,,,"D")="",NA(),RTD("cqg.rtd",,"StudyData","SUBMINUTE((CUS10),5,Regular)","FG",,"High","5",D15,,,,,"T"))</f>
        <v>99.671875</v>
      </c>
      <c r="CD15" s="12">
        <f>IF(RTD("cqg.rtd",,"StudyData","SUBMINUTE((CUS10),5,Regular)","FG",,"Low","5",D15,,,,,"D")="",NA(),RTD("cqg.rtd",,"StudyData","SUBMINUTE((CUS10),5,Regular)","FG",,"Low","5",D15,,,,,"T"))</f>
        <v>99.65625</v>
      </c>
      <c r="CE15" s="12">
        <f>IF(RTD("cqg.rtd",,"StudyData","SUBMINUTE((CUS10),5,Regular)","FG",,"Close","5",D15,,,,,"D")="",NA(),RTD("cqg.rtd",,"StudyData","SUBMINUTE((CUS10),5,Regular)","FG",,"Close","5",D15,,,,,"T"))</f>
        <v>99.671875</v>
      </c>
      <c r="CF15" s="12"/>
      <c r="CG15" s="12">
        <f>IF(RTD("cqg.rtd",,"StudyData","CUS10","FG",,"Open","1",D15,,,,,"D")="",NA(),RTD("cqg.rtd",,"StudyData","CUS10","FG",,"Open","1",D15,,,,,"T"))</f>
        <v>99.671875</v>
      </c>
      <c r="CH15" s="12">
        <f>IF(RTD("cqg.rtd",,"StudyData","CUS10","FG",,"High","1",D15,,,,,"D")="",NA(),RTD("cqg.rtd",,"StudyData","CUS10","FG",,"High","1",D15,,,,,"T"))</f>
        <v>99.703125</v>
      </c>
      <c r="CI15" s="12">
        <f>IF(RTD("cqg.rtd",,"StudyData","CUS10","FG",,"Low","1",D15,,,,,"D")="",NA(),RTD("cqg.rtd",,"StudyData","CUS10","FG",,"Low","1",D15,,,,,"T"))</f>
        <v>99.65625</v>
      </c>
      <c r="CJ15" s="12">
        <f>IF(RTD("cqg.rtd",,"StudyData","CUS10","FG",,"Close","1",D15,,,,,"D")="",NA(),RTD("cqg.rtd",,"StudyData","CUS10","FG",,"Close","1",D15,,,,,"T"))</f>
        <v>99.671875</v>
      </c>
      <c r="CK15" s="12"/>
      <c r="CL15" s="12">
        <f>IF(RTD("cqg.rtd",,"StudyData","CUS10","FG",,"Open","5",D15,,,,,"D")="",NA(),RTD("cqg.rtd",,"StudyData","CUS10","FG",,"Open","5",D15,,,,,"T"))</f>
        <v>99.484375</v>
      </c>
      <c r="CM15" s="12">
        <f>IF(RTD("cqg.rtd",,"StudyData","CUS10","FG",,"High","5",D15,,,,,"D")="",NA(),RTD("cqg.rtd",,"StudyData","CUS10","FG",,"High","5",D15,,,,,"T"))</f>
        <v>99.515625</v>
      </c>
      <c r="CN15" s="12">
        <f>IF(RTD("cqg.rtd",,"StudyData","CUS10","FG",,"Low","5",D15,,,,,"D")="",NA(),RTD("cqg.rtd",,"StudyData","CUS10","FG",,"Low","5",D15,,,,,"T"))</f>
        <v>99.453125</v>
      </c>
      <c r="CO15" s="12">
        <f>IF(RTD("cqg.rtd",,"StudyData","CUS10","FG",,"Close","5",D15,,,,,"D")="",NA(),RTD("cqg.rtd",,"StudyData","CUS10","FG",,"Close","5",D15,,,,,"T"))</f>
        <v>99.484375</v>
      </c>
      <c r="CP15" s="12"/>
    </row>
    <row r="16" spans="2:94" ht="11.25" customHeight="1" x14ac:dyDescent="0.3">
      <c r="B16" s="13">
        <f>RTD("cqg.rtd",,"StudyData","SUBMINUTE((CUS10),1,Regular)","FG",,"Time","5",D16,,,,,"D")</f>
        <v>42342.445069444446</v>
      </c>
      <c r="C16" s="54">
        <f>IF(RTD("cqg.rtd",,"StudyData","SUBMINUTE((CUS10),1,FillGap)","Bar",,"Close","5",D16,,,,,"T")="",NA(),DOLLARFR(RTD("cqg.rtd",,"StudyData","SUBMINUTE((CUS10),1,FillGap)","Bar",,"Close","5",D16,,,,,"T"),32))</f>
        <v>99.21</v>
      </c>
      <c r="D16" s="14">
        <f t="shared" si="4"/>
        <v>-10</v>
      </c>
      <c r="E16" s="15">
        <f>IF( RTD("cqg.rtd",,"StudyData", "AlgOrdBidVol(SUBMINUTE((CUS10),1,Regular),1,0)",  "Bar",, "Open", "5",D16,,,,,"D")="",0,RTD("cqg.rtd",,"StudyData", "AlgOrdBidVol(SUBMINUTE((CUS10),1,Regular),1,0)",  "Bar",, "Open", "5",D16,,,,,"D"))</f>
        <v>0</v>
      </c>
      <c r="F16" s="15">
        <f xml:space="preserve"> IF(RTD("cqg.rtd",,"StudyData", "AlgOrdAskVol(SUBMINUTE((CUS10),1,Regular),1,0)",  "Bar",, "Open", "5",D16,,,,,"D")="",0,RTD("cqg.rtd",,"StudyData", "AlgOrdAskVol(SUBMINUTE((CUS10),1,Regular),1,0)",  "Bar",, "Open", "5",D16,,,,,"D"))</f>
        <v>0</v>
      </c>
      <c r="G16" s="18">
        <f xml:space="preserve"> RTD("cqg.rtd",,"StudyData","BAVolCr.BidVol^(SUBMINUTE((CUS10),1,FillGap),5,0)",  "Bar",, "Open", "5",D16,,,,,"D")</f>
        <v>0</v>
      </c>
      <c r="H16" s="18">
        <f xml:space="preserve"> RTD("cqg.rtd",,"StudyData","BAVolCr.AskVol^(SUBMINUTE((CUS10),1,Regular),5,0)",  "Bar",, "Open", "5",D16,,,,,"D")</f>
        <v>0</v>
      </c>
      <c r="I16" s="18">
        <f t="shared" si="0"/>
        <v>0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63">
        <f>RTD("cqg.rtd",,"StudyData","SUBMINUTE((CUS10),5,Regular)","FG",,"Time","5",D16,,,,,"D")</f>
        <v>42342.444560185184</v>
      </c>
      <c r="AA16" s="56">
        <f>IF(RTD("cqg.rtd",,"StudyData","SUBMINUTE((CUS10),5,Regular)","FG",,"Open","5",D16,,,,,"D")="",NA(),DOLLARFR(RTD("cqg.rtd",,"StudyData","SUBMINUTE((CUS10),5,Regular)","FG",,"Open","5",D16,,,,,"T"),32))</f>
        <v>99.215000000000003</v>
      </c>
      <c r="AB16" s="56">
        <f>IF(RTD("cqg.rtd",,"StudyData","SUBMINUTE((CUS10),5,Regular)","FG",,"High","5",D16,,,,,"D")="",NA(),DOLLARFR(RTD("cqg.rtd",,"StudyData","SUBMINUTE((CUS10),5,Regular)","FG",,"High","5",D16,,,,,"T"),32))</f>
        <v>99.215000000000003</v>
      </c>
      <c r="AC16" s="56">
        <f>IF(RTD("cqg.rtd",,"StudyData","SUBMINUTE((CUS10),5,Regular)","FG",,"Low","5",D16,,,,,"D")="",NA(),DOLLARFR(RTD("cqg.rtd",,"StudyData","SUBMINUTE((CUS10),5,Regular)","FG",,"Low","5",D16,,,,,"T"),32))</f>
        <v>99.21</v>
      </c>
      <c r="AD16" s="55">
        <f>IF(RTD("cqg.rtd",,"StudyData","SUBMINUTE((CUS10),5,FillGap)","Bar",,"Close","5",D16,,,,,"T")="",NA(),DOLLARFR(RTD("cqg.rtd",,"StudyData","SUBMINUTE((CUS10),5,FillGap)","Bar",,"Close","5",D16,,,,,"T"),32))</f>
        <v>99.215000000000003</v>
      </c>
      <c r="AE16" s="14">
        <f>IF( RTD("cqg.rtd",,"StudyData","AlgOrdBidVol(SUBMINUTE((CUS10),5,Regular),1,0)",  "Bar",, "Open", "5",D16,,,,,"D")="",0,RTD("cqg.rtd",,"StudyData","AlgOrdBidVol(SUBMINUTE((CUS10),5,Regular),1,0)",  "Bar",, "Open", "5",D16,,,,,"D"))</f>
        <v>0</v>
      </c>
      <c r="AF16" s="14">
        <f>IF( RTD("cqg.rtd",,"StudyData","AlgOrdAskVol(SUBMINUTE((CUS10),5,Regular),1,0)",  "Bar",, "Open", "5",D16,,,,,"D")="",0,RTD("cqg.rtd",,"StudyData","AlgOrdAskVol(SUBMINUTE((CUS10),5,Regular),1,0)",  "Bar",, "Open", "5",D16,,,,,"D"))</f>
        <v>0</v>
      </c>
      <c r="AG16" s="3">
        <f xml:space="preserve"> RTD("cqg.rtd",,"StudyData","BAVolCr.BidVol^(SUBMINUTE((CUS10),5,Regular),5,0)",  "Bar",, "Open", "5",D16,,,,,"D")</f>
        <v>0</v>
      </c>
      <c r="AH16" s="3">
        <f xml:space="preserve"> RTD("cqg.rtd",,"StudyData","BAVolCr.AskVol^(SUBMINUTE((CUS10),5,Regular),5,0)",  "Bar",, "Open", "5",D16,,,,,"D")</f>
        <v>3000</v>
      </c>
      <c r="AI16" s="12">
        <f t="shared" si="1"/>
        <v>0</v>
      </c>
      <c r="AJ16" s="16"/>
      <c r="AK16" s="17">
        <f>RTD("cqg.rtd",,"StudyData","CUS10","Bar",,"Time","1",D16,,,,,"D")</f>
        <v>42342.438194444447</v>
      </c>
      <c r="AL16" s="57">
        <f>IF(RTD("cqg.rtd",,"StudyData","CUS10","FG",,"Open","1",D16,,,,,"D")="",NA(),DOLLARFR(RTD("cqg.rtd",,"StudyData","CUS10","FG",,"Open","1",D16,,,,,"T"),32))</f>
        <v>99.204999999999998</v>
      </c>
      <c r="AM16" s="57">
        <f>IF(RTD("cqg.rtd",,"StudyData","CUS10","FG",,"High","1",D16,,,,,"D")="",NA(),DOLLARFR(RTD("cqg.rtd",,"StudyData","CUS10","FG",,"High","1",D16,,,,,"T"),32))</f>
        <v>99.215000000000003</v>
      </c>
      <c r="AN16" s="57">
        <f>IF(RTD("cqg.rtd",,"StudyData","CUS10","FG",,"Low","1",D16,,,,,"D")="",NA(),DOLLARFR(RTD("cqg.rtd",,"StudyData","CUS10","FG",,"Low","1",D16,,,,,"T"),32))</f>
        <v>99.2</v>
      </c>
      <c r="AO16" s="58">
        <f>IF(RTD("cqg.rtd",,"StudyData","CUS10","FG",,"Close","1",D16,,,,,"T")="",NA(),DOLLARFR(RTD("cqg.rtd",,"StudyData","CUS10","FG",,"Close","1",D16,,,,,"T"),32))</f>
        <v>99.21</v>
      </c>
      <c r="AP16" s="15">
        <f>IF( RTD("cqg.rtd",,"StudyData", "AlgOrdBidVol(CUS10)",  "Bar",, "Open", "1",D16,,,,,"D")="",0,RTD("cqg.rtd",,"StudyData", "AlgOrdBidVol(CUS10)",  "Bar",, "Open", "1",D16,,,,,"D"))</f>
        <v>0</v>
      </c>
      <c r="AQ16" s="15">
        <f xml:space="preserve"> IF(RTD("cqg.rtd",,"StudyData", "AlgOrdAskVol(CUS10)",  "Bar",, "Open", "1",D16,,,,,"D")="",0,RTD("cqg.rtd",,"StudyData", "AlgOrdAskVol(CUS10)",  "Bar",, "Open", "1",D16,,,,,"D"))</f>
        <v>1</v>
      </c>
      <c r="AR16" s="18">
        <f xml:space="preserve"> RTD("cqg.rtd",,"StudyData","BAVolCr.BidVol^(CUS10)",  "Bar",, "Open", "1",D16,,,,,"D")</f>
        <v>85</v>
      </c>
      <c r="AS16" s="18">
        <f xml:space="preserve"> RTD("cqg.rtd",,"StudyData","BAVolCr.AskVol^(CUS10)",  "Bar",, "Open", "1",D16,,,,,"D")</f>
        <v>86</v>
      </c>
      <c r="AT16" s="53">
        <f t="shared" si="2"/>
        <v>0</v>
      </c>
      <c r="AU16" s="10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36">
        <f>RTD("cqg.rtd",,"StudyData","CUS10","Bar",,"Time","5",D16,,,,,"D")</f>
        <v>42342.409722222219</v>
      </c>
      <c r="BM16" s="59">
        <f>IF(RTD("cqg.rtd",,"StudyData","CUS10","FG",,"Open","5",D16,,,,,"D")="",NA(),DOLLARFR(RTD("cqg.rtd",,"StudyData","CUS10","FG",,"Open","5",D16,,,,,"T"),32))</f>
        <v>99.144999999999996</v>
      </c>
      <c r="BN16" s="54">
        <f>IF(RTD("cqg.rtd",,"StudyData","CUS10","FG",,"High","5",D16,,,,,"D")="",NA(),DOLLARFR(RTD("cqg.rtd",,"StudyData","CUS10","FG",,"High","5",D16,,,,,"T"),32))</f>
        <v>99.165000000000006</v>
      </c>
      <c r="BO16" s="60">
        <f>IF(RTD("cqg.rtd",,"StudyData","CUS10","FG",,"Low","5",D16,,,,,"D")="",NA(),DOLLARFR(RTD("cqg.rtd",,"StudyData","CUS10","FG",,"Low","5",D16,,,,,"T"),32))</f>
        <v>99.14</v>
      </c>
      <c r="BP16" s="59">
        <f>IF(RTD("cqg.rtd",,"StudyData","CUS10","FG",,"Close","5",D16,,,,,"T")="",NA(),DOLLARFR(RTD("cqg.rtd",,"StudyData","CUS10","FG",,"Close","5",D16,,,,,"T"),32))</f>
        <v>99.155000000000001</v>
      </c>
      <c r="BQ16" s="14">
        <f>IF( RTD("cqg.rtd",,"StudyData","AlgOrdBidVol(CUS10)",  "Bar",, "Open", "5",D16,,,,,"D")="",0,RTD("cqg.rtd",,"StudyData","AlgOrdBidVol(CUS10)",  "Bar",, "Open", "5",D16,,,,,"D"))</f>
        <v>3</v>
      </c>
      <c r="BR16" s="14">
        <f>IF( RTD("cqg.rtd",,"StudyData","AlgOrdAskVol(CUS10)",  "Bar",, "Open", "5",D16,,,,,"D")="",0,RTD("cqg.rtd",,"StudyData","AlgOrdAskVol(CUS10)",  "Bar",, "Open", "5",D16,,,,,"D"))</f>
        <v>0</v>
      </c>
      <c r="BS16" s="12">
        <f xml:space="preserve"> RTD("cqg.rtd",,"StudyData","BAVolCr.BidVol^(CUS10)",  "Bar",, "Open", "5",D16,,,,,"D")</f>
        <v>337</v>
      </c>
      <c r="BT16" s="12">
        <f xml:space="preserve"> RTD("cqg.rtd",,"StudyData","BAVolCr.AskVol^(CUS10)",  "Bar",, "Open", "5",D16,,,,,"D")</f>
        <v>247</v>
      </c>
      <c r="BU16" s="12">
        <f t="shared" si="3"/>
        <v>0</v>
      </c>
      <c r="BZ16" s="12">
        <f>IF(RTD("cqg.rtd",,"StudyData","SUBMINUTE((CUS10),1,FillGap)","Bar",,"Close","5",D16,,,,,"T")="",NA(),RTD("cqg.rtd",,"StudyData","SUBMINUTE((CUS10),1,FillGap)","Bar",,"Close","5",D16,,,,,"T"))</f>
        <v>99.65625</v>
      </c>
      <c r="CA16" s="12"/>
      <c r="CB16" s="12">
        <f>IF(RTD("cqg.rtd",,"StudyData","SUBMINUTE((CUS10),5,Regular)","FG",,"Open","5",D16,,,,,"D")="",NA(),RTD("cqg.rtd",,"StudyData","SUBMINUTE((CUS10),5,Regular)","FG",,"Open","5",D16,,,,,"T"))</f>
        <v>99.671875</v>
      </c>
      <c r="CC16" s="12">
        <f>IF(RTD("cqg.rtd",,"StudyData","SUBMINUTE((CUS10),5,Regular)","FG",,"High","5",D16,,,,,"D")="",NA(),RTD("cqg.rtd",,"StudyData","SUBMINUTE((CUS10),5,Regular)","FG",,"High","5",D16,,,,,"T"))</f>
        <v>99.671875</v>
      </c>
      <c r="CD16" s="12">
        <f>IF(RTD("cqg.rtd",,"StudyData","SUBMINUTE((CUS10),5,Regular)","FG",,"Low","5",D16,,,,,"D")="",NA(),RTD("cqg.rtd",,"StudyData","SUBMINUTE((CUS10),5,Regular)","FG",,"Low","5",D16,,,,,"T"))</f>
        <v>99.65625</v>
      </c>
      <c r="CE16" s="12">
        <f>IF(RTD("cqg.rtd",,"StudyData","SUBMINUTE((CUS10),5,Regular)","FG",,"Close","5",D16,,,,,"D")="",NA(),RTD("cqg.rtd",,"StudyData","SUBMINUTE((CUS10),5,Regular)","FG",,"Close","5",D16,,,,,"T"))</f>
        <v>99.671875</v>
      </c>
      <c r="CF16" s="12"/>
      <c r="CG16" s="12">
        <f>IF(RTD("cqg.rtd",,"StudyData","CUS10","FG",,"Open","1",D16,,,,,"D")="",NA(),RTD("cqg.rtd",,"StudyData","CUS10","FG",,"Open","1",D16,,,,,"T"))</f>
        <v>99.640625</v>
      </c>
      <c r="CH16" s="12">
        <f>IF(RTD("cqg.rtd",,"StudyData","CUS10","FG",,"High","1",D16,,,,,"D")="",NA(),RTD("cqg.rtd",,"StudyData","CUS10","FG",,"High","1",D16,,,,,"T"))</f>
        <v>99.671875</v>
      </c>
      <c r="CI16" s="12">
        <f>IF(RTD("cqg.rtd",,"StudyData","CUS10","FG",,"Low","1",D16,,,,,"D")="",NA(),RTD("cqg.rtd",,"StudyData","CUS10","FG",,"Low","1",D16,,,,,"T"))</f>
        <v>99.625</v>
      </c>
      <c r="CJ16" s="12">
        <f>IF(RTD("cqg.rtd",,"StudyData","CUS10","FG",,"Close","1",D16,,,,,"D")="",NA(),RTD("cqg.rtd",,"StudyData","CUS10","FG",,"Close","1",D16,,,,,"T"))</f>
        <v>99.65625</v>
      </c>
      <c r="CK16" s="12"/>
      <c r="CL16" s="12">
        <f>IF(RTD("cqg.rtd",,"StudyData","CUS10","FG",,"Open","5",D16,,,,,"D")="",NA(),RTD("cqg.rtd",,"StudyData","CUS10","FG",,"Open","5",D16,,,,,"T"))</f>
        <v>99.453125</v>
      </c>
      <c r="CM16" s="12">
        <f>IF(RTD("cqg.rtd",,"StudyData","CUS10","FG",,"High","5",D16,,,,,"D")="",NA(),RTD("cqg.rtd",,"StudyData","CUS10","FG",,"High","5",D16,,,,,"T"))</f>
        <v>99.515625</v>
      </c>
      <c r="CN16" s="12">
        <f>IF(RTD("cqg.rtd",,"StudyData","CUS10","FG",,"Low","5",D16,,,,,"D")="",NA(),RTD("cqg.rtd",,"StudyData","CUS10","FG",,"Low","5",D16,,,,,"T"))</f>
        <v>99.4375</v>
      </c>
      <c r="CO16" s="12">
        <f>IF(RTD("cqg.rtd",,"StudyData","CUS10","FG",,"Close","5",D16,,,,,"D")="",NA(),RTD("cqg.rtd",,"StudyData","CUS10","FG",,"Close","5",D16,,,,,"T"))</f>
        <v>99.484375</v>
      </c>
      <c r="CP16" s="12"/>
    </row>
    <row r="17" spans="2:94" ht="11.25" customHeight="1" x14ac:dyDescent="0.3">
      <c r="B17" s="13">
        <f>RTD("cqg.rtd",,"StudyData","SUBMINUTE((CUS10),1,Regular)","FG",,"Time","5",D17,,,,,"D")</f>
        <v>42342.445057870369</v>
      </c>
      <c r="C17" s="54">
        <f>IF(RTD("cqg.rtd",,"StudyData","SUBMINUTE((CUS10),1,FillGap)","Bar",,"Close","5",D17,,,,,"T")="",NA(),DOLLARFR(RTD("cqg.rtd",,"StudyData","SUBMINUTE((CUS10),1,FillGap)","Bar",,"Close","5",D17,,,,,"T"),32))</f>
        <v>99.21</v>
      </c>
      <c r="D17" s="14">
        <f t="shared" si="4"/>
        <v>-11</v>
      </c>
      <c r="E17" s="15">
        <f>IF( RTD("cqg.rtd",,"StudyData", "AlgOrdBidVol(SUBMINUTE((CUS10),1,Regular),1,0)",  "Bar",, "Open", "5",D17,,,,,"D")="",0,RTD("cqg.rtd",,"StudyData", "AlgOrdBidVol(SUBMINUTE((CUS10),1,Regular),1,0)",  "Bar",, "Open", "5",D17,,,,,"D"))</f>
        <v>0</v>
      </c>
      <c r="F17" s="15">
        <f xml:space="preserve"> IF(RTD("cqg.rtd",,"StudyData", "AlgOrdAskVol(SUBMINUTE((CUS10),1,Regular),1,0)",  "Bar",, "Open", "5",D17,,,,,"D")="",0,RTD("cqg.rtd",,"StudyData", "AlgOrdAskVol(SUBMINUTE((CUS10),1,Regular),1,0)",  "Bar",, "Open", "5",D17,,,,,"D"))</f>
        <v>0</v>
      </c>
      <c r="G17" s="18">
        <f xml:space="preserve"> RTD("cqg.rtd",,"StudyData","BAVolCr.BidVol^(SUBMINUTE((CUS10),1,FillGap),5,0)",  "Bar",, "Open", "5",D17,,,,,"D")</f>
        <v>0</v>
      </c>
      <c r="H17" s="18">
        <f xml:space="preserve"> RTD("cqg.rtd",,"StudyData","BAVolCr.AskVol^(SUBMINUTE((CUS10),1,Regular),5,0)",  "Bar",, "Open", "5",D17,,,,,"D")</f>
        <v>0</v>
      </c>
      <c r="I17" s="18">
        <f t="shared" si="0"/>
        <v>0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63">
        <f>RTD("cqg.rtd",,"StudyData","SUBMINUTE((CUS10),5,Regular)","FG",,"Time","5",D17,,,,,"D")</f>
        <v>42342.444502314815</v>
      </c>
      <c r="AA17" s="56">
        <f>IF(RTD("cqg.rtd",,"StudyData","SUBMINUTE((CUS10),5,Regular)","FG",,"Open","5",D17,,,,,"D")="",NA(),DOLLARFR(RTD("cqg.rtd",,"StudyData","SUBMINUTE((CUS10),5,Regular)","FG",,"Open","5",D17,,,,,"T"),32))</f>
        <v>99.215000000000003</v>
      </c>
      <c r="AB17" s="56">
        <f>IF(RTD("cqg.rtd",,"StudyData","SUBMINUTE((CUS10),5,Regular)","FG",,"High","5",D17,,,,,"D")="",NA(),DOLLARFR(RTD("cqg.rtd",,"StudyData","SUBMINUTE((CUS10),5,Regular)","FG",,"High","5",D17,,,,,"T"),32))</f>
        <v>99.215000000000003</v>
      </c>
      <c r="AC17" s="56">
        <f>IF(RTD("cqg.rtd",,"StudyData","SUBMINUTE((CUS10),5,Regular)","FG",,"Low","5",D17,,,,,"D")="",NA(),DOLLARFR(RTD("cqg.rtd",,"StudyData","SUBMINUTE((CUS10),5,Regular)","FG",,"Low","5",D17,,,,,"T"),32))</f>
        <v>99.21</v>
      </c>
      <c r="AD17" s="55">
        <f>IF(RTD("cqg.rtd",,"StudyData","SUBMINUTE((CUS10),5,FillGap)","Bar",,"Close","5",D17,,,,,"T")="",NA(),DOLLARFR(RTD("cqg.rtd",,"StudyData","SUBMINUTE((CUS10),5,FillGap)","Bar",,"Close","5",D17,,,,,"T"),32))</f>
        <v>99.21</v>
      </c>
      <c r="AE17" s="14">
        <f>IF( RTD("cqg.rtd",,"StudyData","AlgOrdBidVol(SUBMINUTE((CUS10),5,Regular),1,0)",  "Bar",, "Open", "5",D17,,,,,"D")="",0,RTD("cqg.rtd",,"StudyData","AlgOrdBidVol(SUBMINUTE((CUS10),5,Regular),1,0)",  "Bar",, "Open", "5",D17,,,,,"D"))</f>
        <v>0</v>
      </c>
      <c r="AF17" s="14">
        <f>IF( RTD("cqg.rtd",,"StudyData","AlgOrdAskVol(SUBMINUTE((CUS10),5,Regular),1,0)",  "Bar",, "Open", "5",D17,,,,,"D")="",0,RTD("cqg.rtd",,"StudyData","AlgOrdAskVol(SUBMINUTE((CUS10),5,Regular),1,0)",  "Bar",, "Open", "5",D17,,,,,"D"))</f>
        <v>0</v>
      </c>
      <c r="AG17" s="3"/>
      <c r="AH17" s="3">
        <f xml:space="preserve"> RTD("cqg.rtd",,"StudyData","BAVolCr.AskVol^(SUBMINUTE((CUS10),5,Regular),5,0)",  "Bar",, "Open", "5",D17,,,,,"D")</f>
        <v>3000</v>
      </c>
      <c r="AI17" s="12">
        <f t="shared" si="1"/>
        <v>0</v>
      </c>
      <c r="AJ17" s="16"/>
      <c r="AK17" s="17">
        <f>RTD("cqg.rtd",,"StudyData","CUS10","Bar",,"Time","1",D17,,,,,"D")</f>
        <v>42342.4375</v>
      </c>
      <c r="AL17" s="57">
        <f>IF(RTD("cqg.rtd",,"StudyData","CUS10","FG",,"Open","1",D17,,,,,"D")="",NA(),DOLLARFR(RTD("cqg.rtd",,"StudyData","CUS10","FG",,"Open","1",D17,,,,,"T"),32))</f>
        <v>99.21</v>
      </c>
      <c r="AM17" s="57">
        <f>IF(RTD("cqg.rtd",,"StudyData","CUS10","FG",,"High","1",D17,,,,,"D")="",NA(),DOLLARFR(RTD("cqg.rtd",,"StudyData","CUS10","FG",,"High","1",D17,,,,,"T"),32))</f>
        <v>99.21</v>
      </c>
      <c r="AN17" s="57">
        <f>IF(RTD("cqg.rtd",,"StudyData","CUS10","FG",,"Low","1",D17,,,,,"D")="",NA(),DOLLARFR(RTD("cqg.rtd",,"StudyData","CUS10","FG",,"Low","1",D17,,,,,"T"),32))</f>
        <v>99.2</v>
      </c>
      <c r="AO17" s="58">
        <f>IF(RTD("cqg.rtd",,"StudyData","CUS10","FG",,"Close","1",D17,,,,,"T")="",NA(),DOLLARFR(RTD("cqg.rtd",,"StudyData","CUS10","FG",,"Close","1",D17,,,,,"T"),32))</f>
        <v>99.204999999999998</v>
      </c>
      <c r="AP17" s="15">
        <f>IF( RTD("cqg.rtd",,"StudyData", "AlgOrdBidVol(CUS10)",  "Bar",, "Open", "1",D17,,,,,"D")="",0,RTD("cqg.rtd",,"StudyData", "AlgOrdBidVol(CUS10)",  "Bar",, "Open", "1",D17,,,,,"D"))</f>
        <v>0</v>
      </c>
      <c r="AQ17" s="15">
        <f xml:space="preserve"> IF(RTD("cqg.rtd",,"StudyData", "AlgOrdAskVol(CUS10)",  "Bar",, "Open", "1",D17,,,,,"D")="",0,RTD("cqg.rtd",,"StudyData", "AlgOrdAskVol(CUS10)",  "Bar",, "Open", "1",D17,,,,,"D"))</f>
        <v>22</v>
      </c>
      <c r="AR17" s="18">
        <f xml:space="preserve"> RTD("cqg.rtd",,"StudyData","BAVolCr.BidVol^(CUS10)",  "Bar",, "Open", "1",D17,,,,,"D")</f>
        <v>70</v>
      </c>
      <c r="AS17" s="18">
        <f xml:space="preserve"> RTD("cqg.rtd",,"StudyData","BAVolCr.AskVol^(CUS10)",  "Bar",, "Open", "1",D17,,,,,"D")</f>
        <v>84</v>
      </c>
      <c r="AT17" s="53">
        <f t="shared" si="2"/>
        <v>-1</v>
      </c>
      <c r="AU17" s="10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36">
        <f>RTD("cqg.rtd",,"StudyData","CUS10","Bar",,"Time","5",D17,,,,,"D")</f>
        <v>42342.40625</v>
      </c>
      <c r="BM17" s="59">
        <f>IF(RTD("cqg.rtd",,"StudyData","CUS10","FG",,"Open","5",D17,,,,,"D")="",NA(),DOLLARFR(RTD("cqg.rtd",,"StudyData","CUS10","FG",,"Open","5",D17,,,,,"T"),32))</f>
        <v>99.174999999999997</v>
      </c>
      <c r="BN17" s="54">
        <f>IF(RTD("cqg.rtd",,"StudyData","CUS10","FG",,"High","5",D17,,,,,"D")="",NA(),DOLLARFR(RTD("cqg.rtd",,"StudyData","CUS10","FG",,"High","5",D17,,,,,"T"),32))</f>
        <v>99.174999999999997</v>
      </c>
      <c r="BO17" s="60">
        <f>IF(RTD("cqg.rtd",,"StudyData","CUS10","FG",,"Low","5",D17,,,,,"D")="",NA(),DOLLARFR(RTD("cqg.rtd",,"StudyData","CUS10","FG",,"Low","5",D17,,,,,"T"),32))</f>
        <v>99.14</v>
      </c>
      <c r="BP17" s="59">
        <f>IF(RTD("cqg.rtd",,"StudyData","CUS10","FG",,"Close","5",D17,,,,,"T")="",NA(),DOLLARFR(RTD("cqg.rtd",,"StudyData","CUS10","FG",,"Close","5",D17,,,,,"T"),32))</f>
        <v>99.144999999999996</v>
      </c>
      <c r="BQ17" s="14">
        <f>IF( RTD("cqg.rtd",,"StudyData","AlgOrdBidVol(CUS10)",  "Bar",, "Open", "5",D17,,,,,"D")="",0,RTD("cqg.rtd",,"StudyData","AlgOrdBidVol(CUS10)",  "Bar",, "Open", "5",D17,,,,,"D"))</f>
        <v>36</v>
      </c>
      <c r="BR17" s="14">
        <f>IF( RTD("cqg.rtd",,"StudyData","AlgOrdAskVol(CUS10)",  "Bar",, "Open", "5",D17,,,,,"D")="",0,RTD("cqg.rtd",,"StudyData","AlgOrdAskVol(CUS10)",  "Bar",, "Open", "5",D17,,,,,"D"))</f>
        <v>13</v>
      </c>
      <c r="BS17" s="12">
        <f xml:space="preserve"> RTD("cqg.rtd",,"StudyData","BAVolCr.BidVol^(CUS10)",  "Bar",, "Open", "5",D17,,,,,"D")</f>
        <v>360</v>
      </c>
      <c r="BT17" s="12">
        <f xml:space="preserve"> RTD("cqg.rtd",,"StudyData","BAVolCr.AskVol^(CUS10)",  "Bar",, "Open", "5",D17,,,,,"D")</f>
        <v>293</v>
      </c>
      <c r="BU17" s="12">
        <f t="shared" si="3"/>
        <v>1</v>
      </c>
      <c r="BZ17" s="12">
        <f>IF(RTD("cqg.rtd",,"StudyData","SUBMINUTE((CUS10),1,FillGap)","Bar",,"Close","5",D17,,,,,"T")="",NA(),RTD("cqg.rtd",,"StudyData","SUBMINUTE((CUS10),1,FillGap)","Bar",,"Close","5",D17,,,,,"T"))</f>
        <v>99.65625</v>
      </c>
      <c r="CA17" s="12"/>
      <c r="CB17" s="12">
        <f>IF(RTD("cqg.rtd",,"StudyData","SUBMINUTE((CUS10),5,Regular)","FG",,"Open","5",D17,,,,,"D")="",NA(),RTD("cqg.rtd",,"StudyData","SUBMINUTE((CUS10),5,Regular)","FG",,"Open","5",D17,,,,,"T"))</f>
        <v>99.671875</v>
      </c>
      <c r="CC17" s="12">
        <f>IF(RTD("cqg.rtd",,"StudyData","SUBMINUTE((CUS10),5,Regular)","FG",,"High","5",D17,,,,,"D")="",NA(),RTD("cqg.rtd",,"StudyData","SUBMINUTE((CUS10),5,Regular)","FG",,"High","5",D17,,,,,"T"))</f>
        <v>99.671875</v>
      </c>
      <c r="CD17" s="12">
        <f>IF(RTD("cqg.rtd",,"StudyData","SUBMINUTE((CUS10),5,Regular)","FG",,"Low","5",D17,,,,,"D")="",NA(),RTD("cqg.rtd",,"StudyData","SUBMINUTE((CUS10),5,Regular)","FG",,"Low","5",D17,,,,,"T"))</f>
        <v>99.65625</v>
      </c>
      <c r="CE17" s="12">
        <f>IF(RTD("cqg.rtd",,"StudyData","SUBMINUTE((CUS10),5,Regular)","FG",,"Close","5",D17,,,,,"D")="",NA(),RTD("cqg.rtd",,"StudyData","SUBMINUTE((CUS10),5,Regular)","FG",,"Close","5",D17,,,,,"T"))</f>
        <v>99.65625</v>
      </c>
      <c r="CF17" s="12"/>
      <c r="CG17" s="12">
        <f>IF(RTD("cqg.rtd",,"StudyData","CUS10","FG",,"Open","1",D17,,,,,"D")="",NA(),RTD("cqg.rtd",,"StudyData","CUS10","FG",,"Open","1",D17,,,,,"T"))</f>
        <v>99.65625</v>
      </c>
      <c r="CH17" s="12">
        <f>IF(RTD("cqg.rtd",,"StudyData","CUS10","FG",,"High","1",D17,,,,,"D")="",NA(),RTD("cqg.rtd",,"StudyData","CUS10","FG",,"High","1",D17,,,,,"T"))</f>
        <v>99.65625</v>
      </c>
      <c r="CI17" s="12">
        <f>IF(RTD("cqg.rtd",,"StudyData","CUS10","FG",,"Low","1",D17,,,,,"D")="",NA(),RTD("cqg.rtd",,"StudyData","CUS10","FG",,"Low","1",D17,,,,,"T"))</f>
        <v>99.625</v>
      </c>
      <c r="CJ17" s="12">
        <f>IF(RTD("cqg.rtd",,"StudyData","CUS10","FG",,"Close","1",D17,,,,,"D")="",NA(),RTD("cqg.rtd",,"StudyData","CUS10","FG",,"Close","1",D17,,,,,"T"))</f>
        <v>99.640625</v>
      </c>
      <c r="CK17" s="12"/>
      <c r="CL17" s="12">
        <f>IF(RTD("cqg.rtd",,"StudyData","CUS10","FG",,"Open","5",D17,,,,,"D")="",NA(),RTD("cqg.rtd",,"StudyData","CUS10","FG",,"Open","5",D17,,,,,"T"))</f>
        <v>99.546875</v>
      </c>
      <c r="CM17" s="12">
        <f>IF(RTD("cqg.rtd",,"StudyData","CUS10","FG",,"High","5",D17,,,,,"D")="",NA(),RTD("cqg.rtd",,"StudyData","CUS10","FG",,"High","5",D17,,,,,"T"))</f>
        <v>99.546875</v>
      </c>
      <c r="CN17" s="12">
        <f>IF(RTD("cqg.rtd",,"StudyData","CUS10","FG",,"Low","5",D17,,,,,"D")="",NA(),RTD("cqg.rtd",,"StudyData","CUS10","FG",,"Low","5",D17,,,,,"T"))</f>
        <v>99.4375</v>
      </c>
      <c r="CO17" s="12">
        <f>IF(RTD("cqg.rtd",,"StudyData","CUS10","FG",,"Close","5",D17,,,,,"D")="",NA(),RTD("cqg.rtd",,"StudyData","CUS10","FG",,"Close","5",D17,,,,,"T"))</f>
        <v>99.453125</v>
      </c>
      <c r="CP17" s="12"/>
    </row>
    <row r="18" spans="2:94" ht="11.25" customHeight="1" x14ac:dyDescent="0.3">
      <c r="B18" s="13">
        <f>RTD("cqg.rtd",,"StudyData","SUBMINUTE((CUS10),1,Regular)","FG",,"Time","5",D18,,,,,"D")</f>
        <v>42342.4450462963</v>
      </c>
      <c r="C18" s="54">
        <f>IF(RTD("cqg.rtd",,"StudyData","SUBMINUTE((CUS10),1,FillGap)","Bar",,"Close","5",D18,,,,,"T")="",NA(),DOLLARFR(RTD("cqg.rtd",,"StudyData","SUBMINUTE((CUS10),1,FillGap)","Bar",,"Close","5",D18,,,,,"T"),32))</f>
        <v>99.21</v>
      </c>
      <c r="D18" s="14">
        <f t="shared" si="4"/>
        <v>-12</v>
      </c>
      <c r="E18" s="15">
        <f>IF( RTD("cqg.rtd",,"StudyData", "AlgOrdBidVol(SUBMINUTE((CUS10),1,Regular),1,0)",  "Bar",, "Open", "5",D18,,,,,"D")="",0,RTD("cqg.rtd",,"StudyData", "AlgOrdBidVol(SUBMINUTE((CUS10),1,Regular),1,0)",  "Bar",, "Open", "5",D18,,,,,"D"))</f>
        <v>0</v>
      </c>
      <c r="F18" s="15">
        <f xml:space="preserve"> IF(RTD("cqg.rtd",,"StudyData", "AlgOrdAskVol(SUBMINUTE((CUS10),1,Regular),1,0)",  "Bar",, "Open", "5",D18,,,,,"D")="",0,RTD("cqg.rtd",,"StudyData", "AlgOrdAskVol(SUBMINUTE((CUS10),1,Regular),1,0)",  "Bar",, "Open", "5",D18,,,,,"D"))</f>
        <v>0</v>
      </c>
      <c r="G18" s="18">
        <f xml:space="preserve"> RTD("cqg.rtd",,"StudyData","BAVolCr.BidVol^(SUBMINUTE((CUS10),1,FillGap),5,0)",  "Bar",, "Open", "5",D18,,,,,"D")</f>
        <v>0</v>
      </c>
      <c r="H18" s="18">
        <f xml:space="preserve"> RTD("cqg.rtd",,"StudyData","BAVolCr.AskVol^(SUBMINUTE((CUS10),1,Regular),5,0)",  "Bar",, "Open", "5",D18,,,,,"D")</f>
        <v>0</v>
      </c>
      <c r="I18" s="18">
        <f t="shared" si="0"/>
        <v>0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63">
        <f>RTD("cqg.rtd",,"StudyData","SUBMINUTE((CUS10),5,Regular)","FG",,"Time","5",D18,,,,,"D")</f>
        <v>42342.444444444445</v>
      </c>
      <c r="AA18" s="56">
        <f>IF(RTD("cqg.rtd",,"StudyData","SUBMINUTE((CUS10),5,Regular)","FG",,"Open","5",D18,,,,,"D")="",NA(),DOLLARFR(RTD("cqg.rtd",,"StudyData","SUBMINUTE((CUS10),5,Regular)","FG",,"Open","5",D18,,,,,"T"),32))</f>
        <v>99.215000000000003</v>
      </c>
      <c r="AB18" s="56">
        <f>IF(RTD("cqg.rtd",,"StudyData","SUBMINUTE((CUS10),5,Regular)","FG",,"High","5",D18,,,,,"D")="",NA(),DOLLARFR(RTD("cqg.rtd",,"StudyData","SUBMINUTE((CUS10),5,Regular)","FG",,"High","5",D18,,,,,"T"),32))</f>
        <v>99.215000000000003</v>
      </c>
      <c r="AC18" s="56">
        <f>IF(RTD("cqg.rtd",,"StudyData","SUBMINUTE((CUS10),5,Regular)","FG",,"Low","5",D18,,,,,"D")="",NA(),DOLLARFR(RTD("cqg.rtd",,"StudyData","SUBMINUTE((CUS10),5,Regular)","FG",,"Low","5",D18,,,,,"T"),32))</f>
        <v>99.21</v>
      </c>
      <c r="AD18" s="55">
        <f>IF(RTD("cqg.rtd",,"StudyData","SUBMINUTE((CUS10),5,FillGap)","Bar",,"Close","5",D18,,,,,"T")="",NA(),DOLLARFR(RTD("cqg.rtd",,"StudyData","SUBMINUTE((CUS10),5,FillGap)","Bar",,"Close","5",D18,,,,,"T"),32))</f>
        <v>99.21</v>
      </c>
      <c r="AE18" s="14">
        <f>IF( RTD("cqg.rtd",,"StudyData","AlgOrdBidVol(SUBMINUTE((CUS10),5,Regular),1,0)",  "Bar",, "Open", "5",D18,,,,,"D")="",0,RTD("cqg.rtd",,"StudyData","AlgOrdBidVol(SUBMINUTE((CUS10),5,Regular),1,0)",  "Bar",, "Open", "5",D18,,,,,"D"))</f>
        <v>0</v>
      </c>
      <c r="AF18" s="14">
        <f>IF( RTD("cqg.rtd",,"StudyData","AlgOrdAskVol(SUBMINUTE((CUS10),5,Regular),1,0)",  "Bar",, "Open", "5",D18,,,,,"D")="",0,RTD("cqg.rtd",,"StudyData","AlgOrdAskVol(SUBMINUTE((CUS10),5,Regular),1,0)",  "Bar",, "Open", "5",D18,,,,,"D"))</f>
        <v>0</v>
      </c>
      <c r="AG18" s="3">
        <f xml:space="preserve"> RTD("cqg.rtd",,"StudyData","BAVolCr.BidVol^(SUBMINUTE((CUS10),5,Regular),5,0)",  "Bar",, "Open", "5",D18,,,,,"D")</f>
        <v>0</v>
      </c>
      <c r="AH18" s="3">
        <f xml:space="preserve"> RTD("cqg.rtd",,"StudyData","BAVolCr.AskVol^(SUBMINUTE((CUS10),5,Regular),5,0)",  "Bar",, "Open", "5",D18,,,,,"D")</f>
        <v>2000</v>
      </c>
      <c r="AI18" s="12">
        <f t="shared" si="1"/>
        <v>0</v>
      </c>
      <c r="AJ18" s="16"/>
      <c r="AK18" s="17">
        <f>RTD("cqg.rtd",,"StudyData","CUS10","Bar",,"Time","1",D18,,,,,"D")</f>
        <v>42342.436805555553</v>
      </c>
      <c r="AL18" s="57">
        <f>IF(RTD("cqg.rtd",,"StudyData","CUS10","FG",,"Open","1",D18,,,,,"D")="",NA(),DOLLARFR(RTD("cqg.rtd",,"StudyData","CUS10","FG",,"Open","1",D18,,,,,"T"),32))</f>
        <v>99.2</v>
      </c>
      <c r="AM18" s="57">
        <f>IF(RTD("cqg.rtd",,"StudyData","CUS10","FG",,"High","1",D18,,,,,"D")="",NA(),DOLLARFR(RTD("cqg.rtd",,"StudyData","CUS10","FG",,"High","1",D18,,,,,"T"),32))</f>
        <v>99.215000000000003</v>
      </c>
      <c r="AN18" s="57">
        <f>IF(RTD("cqg.rtd",,"StudyData","CUS10","FG",,"Low","1",D18,,,,,"D")="",NA(),DOLLARFR(RTD("cqg.rtd",,"StudyData","CUS10","FG",,"Low","1",D18,,,,,"T"),32))</f>
        <v>99.2</v>
      </c>
      <c r="AO18" s="58">
        <f>IF(RTD("cqg.rtd",,"StudyData","CUS10","FG",,"Close","1",D18,,,,,"T")="",NA(),DOLLARFR(RTD("cqg.rtd",,"StudyData","CUS10","FG",,"Close","1",D18,,,,,"T"),32))</f>
        <v>99.204999999999998</v>
      </c>
      <c r="AP18" s="15">
        <f>IF( RTD("cqg.rtd",,"StudyData", "AlgOrdBidVol(CUS10)",  "Bar",, "Open", "1",D18,,,,,"D")="",0,RTD("cqg.rtd",,"StudyData", "AlgOrdBidVol(CUS10)",  "Bar",, "Open", "1",D18,,,,,"D"))</f>
        <v>0</v>
      </c>
      <c r="AQ18" s="15">
        <f xml:space="preserve"> IF(RTD("cqg.rtd",,"StudyData", "AlgOrdAskVol(CUS10)",  "Bar",, "Open", "1",D18,,,,,"D")="",0,RTD("cqg.rtd",,"StudyData", "AlgOrdAskVol(CUS10)",  "Bar",, "Open", "1",D18,,,,,"D"))</f>
        <v>1</v>
      </c>
      <c r="AR18" s="18">
        <f xml:space="preserve"> RTD("cqg.rtd",,"StudyData","BAVolCr.BidVol^(CUS10)",  "Bar",, "Open", "1",D18,,,,,"D")</f>
        <v>35</v>
      </c>
      <c r="AS18" s="18">
        <f xml:space="preserve"> RTD("cqg.rtd",,"StudyData","BAVolCr.AskVol^(CUS10)",  "Bar",, "Open", "1",D18,,,,,"D")</f>
        <v>64</v>
      </c>
      <c r="AT18" s="53">
        <f t="shared" si="2"/>
        <v>0</v>
      </c>
      <c r="AU18" s="10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36">
        <f>RTD("cqg.rtd",,"StudyData","CUS10","Bar",,"Time","5",D18,,,,,"D")</f>
        <v>42342.402777777781</v>
      </c>
      <c r="BM18" s="59">
        <f>IF(RTD("cqg.rtd",,"StudyData","CUS10","FG",,"Open","5",D18,,,,,"D")="",NA(),DOLLARFR(RTD("cqg.rtd",,"StudyData","CUS10","FG",,"Open","5",D18,,,,,"T"),32))</f>
        <v>99.19</v>
      </c>
      <c r="BN18" s="54">
        <f>IF(RTD("cqg.rtd",,"StudyData","CUS10","FG",,"High","5",D18,,,,,"D")="",NA(),DOLLARFR(RTD("cqg.rtd",,"StudyData","CUS10","FG",,"High","5",D18,,,,,"T"),32))</f>
        <v>99.204999999999998</v>
      </c>
      <c r="BO18" s="60">
        <f>IF(RTD("cqg.rtd",,"StudyData","CUS10","FG",,"Low","5",D18,,,,,"D")="",NA(),DOLLARFR(RTD("cqg.rtd",,"StudyData","CUS10","FG",,"Low","5",D18,,,,,"T"),32))</f>
        <v>99.17</v>
      </c>
      <c r="BP18" s="59">
        <f>IF(RTD("cqg.rtd",,"StudyData","CUS10","FG",,"Close","5",D18,,,,,"T")="",NA(),DOLLARFR(RTD("cqg.rtd",,"StudyData","CUS10","FG",,"Close","5",D18,,,,,"T"),32))</f>
        <v>99.17</v>
      </c>
      <c r="BQ18" s="14">
        <f>IF( RTD("cqg.rtd",,"StudyData","AlgOrdBidVol(CUS10)",  "Bar",, "Open", "5",D18,,,,,"D")="",0,RTD("cqg.rtd",,"StudyData","AlgOrdBidVol(CUS10)",  "Bar",, "Open", "5",D18,,,,,"D"))</f>
        <v>0</v>
      </c>
      <c r="BR18" s="14">
        <f>IF( RTD("cqg.rtd",,"StudyData","AlgOrdAskVol(CUS10)",  "Bar",, "Open", "5",D18,,,,,"D")="",0,RTD("cqg.rtd",,"StudyData","AlgOrdAskVol(CUS10)",  "Bar",, "Open", "5",D18,,,,,"D"))</f>
        <v>13</v>
      </c>
      <c r="BS18" s="12">
        <f xml:space="preserve"> RTD("cqg.rtd",,"StudyData","BAVolCr.BidVol^(CUS10)",  "Bar",, "Open", "5",D18,,,,,"D")</f>
        <v>215</v>
      </c>
      <c r="BT18" s="12">
        <f xml:space="preserve"> RTD("cqg.rtd",,"StudyData","BAVolCr.AskVol^(CUS10)",  "Bar",, "Open", "5",D18,,,,,"D")</f>
        <v>250</v>
      </c>
      <c r="BU18" s="12">
        <f t="shared" si="3"/>
        <v>0</v>
      </c>
      <c r="BZ18" s="12">
        <f>IF(RTD("cqg.rtd",,"StudyData","SUBMINUTE((CUS10),1,FillGap)","Bar",,"Close","5",D18,,,,,"T")="",NA(),RTD("cqg.rtd",,"StudyData","SUBMINUTE((CUS10),1,FillGap)","Bar",,"Close","5",D18,,,,,"T"))</f>
        <v>99.65625</v>
      </c>
      <c r="CA18" s="12"/>
      <c r="CB18" s="12">
        <f>IF(RTD("cqg.rtd",,"StudyData","SUBMINUTE((CUS10),5,Regular)","FG",,"Open","5",D18,,,,,"D")="",NA(),RTD("cqg.rtd",,"StudyData","SUBMINUTE((CUS10),5,Regular)","FG",,"Open","5",D18,,,,,"T"))</f>
        <v>99.671875</v>
      </c>
      <c r="CC18" s="12">
        <f>IF(RTD("cqg.rtd",,"StudyData","SUBMINUTE((CUS10),5,Regular)","FG",,"High","5",D18,,,,,"D")="",NA(),RTD("cqg.rtd",,"StudyData","SUBMINUTE((CUS10),5,Regular)","FG",,"High","5",D18,,,,,"T"))</f>
        <v>99.671875</v>
      </c>
      <c r="CD18" s="12">
        <f>IF(RTD("cqg.rtd",,"StudyData","SUBMINUTE((CUS10),5,Regular)","FG",,"Low","5",D18,,,,,"D")="",NA(),RTD("cqg.rtd",,"StudyData","SUBMINUTE((CUS10),5,Regular)","FG",,"Low","5",D18,,,,,"T"))</f>
        <v>99.65625</v>
      </c>
      <c r="CE18" s="12">
        <f>IF(RTD("cqg.rtd",,"StudyData","SUBMINUTE((CUS10),5,Regular)","FG",,"Close","5",D18,,,,,"D")="",NA(),RTD("cqg.rtd",,"StudyData","SUBMINUTE((CUS10),5,Regular)","FG",,"Close","5",D18,,,,,"T"))</f>
        <v>99.65625</v>
      </c>
      <c r="CF18" s="12"/>
      <c r="CG18" s="12">
        <f>IF(RTD("cqg.rtd",,"StudyData","CUS10","FG",,"Open","1",D18,,,,,"D")="",NA(),RTD("cqg.rtd",,"StudyData","CUS10","FG",,"Open","1",D18,,,,,"T"))</f>
        <v>99.625</v>
      </c>
      <c r="CH18" s="12">
        <f>IF(RTD("cqg.rtd",,"StudyData","CUS10","FG",,"High","1",D18,,,,,"D")="",NA(),RTD("cqg.rtd",,"StudyData","CUS10","FG",,"High","1",D18,,,,,"T"))</f>
        <v>99.671875</v>
      </c>
      <c r="CI18" s="12">
        <f>IF(RTD("cqg.rtd",,"StudyData","CUS10","FG",,"Low","1",D18,,,,,"D")="",NA(),RTD("cqg.rtd",,"StudyData","CUS10","FG",,"Low","1",D18,,,,,"T"))</f>
        <v>99.625</v>
      </c>
      <c r="CJ18" s="12">
        <f>IF(RTD("cqg.rtd",,"StudyData","CUS10","FG",,"Close","1",D18,,,,,"D")="",NA(),RTD("cqg.rtd",,"StudyData","CUS10","FG",,"Close","1",D18,,,,,"T"))</f>
        <v>99.640625</v>
      </c>
      <c r="CK18" s="12"/>
      <c r="CL18" s="12">
        <f>IF(RTD("cqg.rtd",,"StudyData","CUS10","FG",,"Open","5",D18,,,,,"D")="",NA(),RTD("cqg.rtd",,"StudyData","CUS10","FG",,"Open","5",D18,,,,,"T"))</f>
        <v>99.59375</v>
      </c>
      <c r="CM18" s="12">
        <f>IF(RTD("cqg.rtd",,"StudyData","CUS10","FG",,"High","5",D18,,,,,"D")="",NA(),RTD("cqg.rtd",,"StudyData","CUS10","FG",,"High","5",D18,,,,,"T"))</f>
        <v>99.640625</v>
      </c>
      <c r="CN18" s="12">
        <f>IF(RTD("cqg.rtd",,"StudyData","CUS10","FG",,"Low","5",D18,,,,,"D")="",NA(),RTD("cqg.rtd",,"StudyData","CUS10","FG",,"Low","5",D18,,,,,"T"))</f>
        <v>99.53125</v>
      </c>
      <c r="CO18" s="12">
        <f>IF(RTD("cqg.rtd",,"StudyData","CUS10","FG",,"Close","5",D18,,,,,"D")="",NA(),RTD("cqg.rtd",,"StudyData","CUS10","FG",,"Close","5",D18,,,,,"T"))</f>
        <v>99.53125</v>
      </c>
      <c r="CP18" s="12"/>
    </row>
    <row r="19" spans="2:94" ht="11.25" customHeight="1" x14ac:dyDescent="0.3">
      <c r="B19" s="13">
        <f>RTD("cqg.rtd",,"StudyData","SUBMINUTE((CUS10),1,Regular)","FG",,"Time","5",D19,,,,,"D")</f>
        <v>42342.445034722223</v>
      </c>
      <c r="C19" s="54">
        <f>IF(RTD("cqg.rtd",,"StudyData","SUBMINUTE((CUS10),1,FillGap)","Bar",,"Close","5",D19,,,,,"T")="",NA(),DOLLARFR(RTD("cqg.rtd",,"StudyData","SUBMINUTE((CUS10),1,FillGap)","Bar",,"Close","5",D19,,,,,"T"),32))</f>
        <v>99.215000000000003</v>
      </c>
      <c r="D19" s="14">
        <f t="shared" si="4"/>
        <v>-13</v>
      </c>
      <c r="E19" s="15">
        <f>IF( RTD("cqg.rtd",,"StudyData", "AlgOrdBidVol(SUBMINUTE((CUS10),1,Regular),1,0)",  "Bar",, "Open", "5",D19,,,,,"D")="",0,RTD("cqg.rtd",,"StudyData", "AlgOrdBidVol(SUBMINUTE((CUS10),1,Regular),1,0)",  "Bar",, "Open", "5",D19,,,,,"D"))</f>
        <v>0</v>
      </c>
      <c r="F19" s="15">
        <f xml:space="preserve"> IF(RTD("cqg.rtd",,"StudyData", "AlgOrdAskVol(SUBMINUTE((CUS10),1,Regular),1,0)",  "Bar",, "Open", "5",D19,,,,,"D")="",0,RTD("cqg.rtd",,"StudyData", "AlgOrdAskVol(SUBMINUTE((CUS10),1,Regular),1,0)",  "Bar",, "Open", "5",D19,,,,,"D"))</f>
        <v>0</v>
      </c>
      <c r="G19" s="18">
        <f xml:space="preserve"> RTD("cqg.rtd",,"StudyData","BAVolCr.BidVol^(SUBMINUTE((CUS10),1,FillGap),5,0)",  "Bar",, "Open", "5",D19,,,,,"D")</f>
        <v>0</v>
      </c>
      <c r="H19" s="18">
        <f xml:space="preserve"> RTD("cqg.rtd",,"StudyData","BAVolCr.AskVol^(SUBMINUTE((CUS10),1,Regular),5,0)",  "Bar",, "Open", "5",D19,,,,,"D")</f>
        <v>0</v>
      </c>
      <c r="I19" s="18">
        <f t="shared" si="0"/>
        <v>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63">
        <f>RTD("cqg.rtd",,"StudyData","SUBMINUTE((CUS10),5,Regular)","FG",,"Time","5",D19,,,,,"D")</f>
        <v>42342.444386574076</v>
      </c>
      <c r="AA19" s="56">
        <f>IF(RTD("cqg.rtd",,"StudyData","SUBMINUTE((CUS10),5,Regular)","FG",,"Open","5",D19,,,,,"D")="",NA(),DOLLARFR(RTD("cqg.rtd",,"StudyData","SUBMINUTE((CUS10),5,Regular)","FG",,"Open","5",D19,,,,,"T"),32))</f>
        <v>99.21</v>
      </c>
      <c r="AB19" s="56">
        <f>IF(RTD("cqg.rtd",,"StudyData","SUBMINUTE((CUS10),5,Regular)","FG",,"High","5",D19,,,,,"D")="",NA(),DOLLARFR(RTD("cqg.rtd",,"StudyData","SUBMINUTE((CUS10),5,Regular)","FG",,"High","5",D19,,,,,"T"),32))</f>
        <v>99.215000000000003</v>
      </c>
      <c r="AC19" s="56">
        <f>IF(RTD("cqg.rtd",,"StudyData","SUBMINUTE((CUS10),5,Regular)","FG",,"Low","5",D19,,,,,"D")="",NA(),DOLLARFR(RTD("cqg.rtd",,"StudyData","SUBMINUTE((CUS10),5,Regular)","FG",,"Low","5",D19,,,,,"T"),32))</f>
        <v>99.21</v>
      </c>
      <c r="AD19" s="55">
        <f>IF(RTD("cqg.rtd",,"StudyData","SUBMINUTE((CUS10),5,FillGap)","Bar",,"Close","5",D19,,,,,"T")="",NA(),DOLLARFR(RTD("cqg.rtd",,"StudyData","SUBMINUTE((CUS10),5,FillGap)","Bar",,"Close","5",D19,,,,,"T"),32))</f>
        <v>99.21</v>
      </c>
      <c r="AE19" s="14">
        <f>IF( RTD("cqg.rtd",,"StudyData","AlgOrdBidVol(SUBMINUTE((CUS10),5,Regular),1,0)",  "Bar",, "Open", "5",D19,,,,,"D")="",0,RTD("cqg.rtd",,"StudyData","AlgOrdBidVol(SUBMINUTE((CUS10),5,Regular),1,0)",  "Bar",, "Open", "5",D19,,,,,"D"))</f>
        <v>0</v>
      </c>
      <c r="AF19" s="14">
        <f>IF( RTD("cqg.rtd",,"StudyData","AlgOrdAskVol(SUBMINUTE((CUS10),5,Regular),1,0)",  "Bar",, "Open", "5",D19,,,,,"D")="",0,RTD("cqg.rtd",,"StudyData","AlgOrdAskVol(SUBMINUTE((CUS10),5,Regular),1,0)",  "Bar",, "Open", "5",D19,,,,,"D"))</f>
        <v>0</v>
      </c>
      <c r="AG19" s="3">
        <f xml:space="preserve"> RTD("cqg.rtd",,"StudyData","BAVolCr.BidVol^(SUBMINUTE((CUS10),5,Regular),5,0)",  "Bar",, "Open", "5",D19,,,,,"D")</f>
        <v>0</v>
      </c>
      <c r="AH19" s="3">
        <f xml:space="preserve"> RTD("cqg.rtd",,"StudyData","BAVolCr.AskVol^(SUBMINUTE((CUS10),5,Regular),5,0)",  "Bar",, "Open", "5",D19,,,,,"D")</f>
        <v>5000</v>
      </c>
      <c r="AI19" s="12">
        <f t="shared" si="1"/>
        <v>0</v>
      </c>
      <c r="AJ19" s="16"/>
      <c r="AK19" s="17">
        <f>RTD("cqg.rtd",,"StudyData","CUS10","Bar",,"Time","1",D19,,,,,"D")</f>
        <v>42342.436111111114</v>
      </c>
      <c r="AL19" s="57">
        <f>IF(RTD("cqg.rtd",,"StudyData","CUS10","FG",,"Open","1",D19,,,,,"D")="",NA(),DOLLARFR(RTD("cqg.rtd",,"StudyData","CUS10","FG",,"Open","1",D19,,,,,"T"),32))</f>
        <v>99.194999999999993</v>
      </c>
      <c r="AM19" s="57">
        <f>IF(RTD("cqg.rtd",,"StudyData","CUS10","FG",,"High","1",D19,,,,,"D")="",NA(),DOLLARFR(RTD("cqg.rtd",,"StudyData","CUS10","FG",,"High","1",D19,,,,,"T"),32))</f>
        <v>99.204999999999998</v>
      </c>
      <c r="AN19" s="57">
        <f>IF(RTD("cqg.rtd",,"StudyData","CUS10","FG",,"Low","1",D19,,,,,"D")="",NA(),DOLLARFR(RTD("cqg.rtd",,"StudyData","CUS10","FG",,"Low","1",D19,,,,,"T"),32))</f>
        <v>99.194999999999993</v>
      </c>
      <c r="AO19" s="58">
        <f>IF(RTD("cqg.rtd",,"StudyData","CUS10","FG",,"Close","1",D19,,,,,"T")="",NA(),DOLLARFR(RTD("cqg.rtd",,"StudyData","CUS10","FG",,"Close","1",D19,,,,,"T"),32))</f>
        <v>99.2</v>
      </c>
      <c r="AP19" s="15">
        <f>IF( RTD("cqg.rtd",,"StudyData", "AlgOrdBidVol(CUS10)",  "Bar",, "Open", "1",D19,,,,,"D")="",0,RTD("cqg.rtd",,"StudyData", "AlgOrdBidVol(CUS10)",  "Bar",, "Open", "1",D19,,,,,"D"))</f>
        <v>0</v>
      </c>
      <c r="AQ19" s="15">
        <f xml:space="preserve"> IF(RTD("cqg.rtd",,"StudyData", "AlgOrdAskVol(CUS10)",  "Bar",, "Open", "1",D19,,,,,"D")="",0,RTD("cqg.rtd",,"StudyData", "AlgOrdAskVol(CUS10)",  "Bar",, "Open", "1",D19,,,,,"D"))</f>
        <v>0</v>
      </c>
      <c r="AR19" s="18">
        <f xml:space="preserve"> RTD("cqg.rtd",,"StudyData","BAVolCr.BidVol^(CUS10)",  "Bar",, "Open", "1",D19,,,,,"D")</f>
        <v>28</v>
      </c>
      <c r="AS19" s="18">
        <f xml:space="preserve"> RTD("cqg.rtd",,"StudyData","BAVolCr.AskVol^(CUS10)",  "Bar",, "Open", "1",D19,,,,,"D")</f>
        <v>35</v>
      </c>
      <c r="AT19" s="53">
        <f t="shared" si="2"/>
        <v>0</v>
      </c>
      <c r="AU19" s="10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36">
        <f>RTD("cqg.rtd",,"StudyData","CUS10","Bar",,"Time","5",D19,,,,,"D")</f>
        <v>42342.399305555555</v>
      </c>
      <c r="BM19" s="59">
        <f>IF(RTD("cqg.rtd",,"StudyData","CUS10","FG",,"Open","5",D19,,,,,"D")="",NA(),DOLLARFR(RTD("cqg.rtd",,"StudyData","CUS10","FG",,"Open","5",D19,,,,,"T"),32))</f>
        <v>99.21</v>
      </c>
      <c r="BN19" s="54">
        <f>IF(RTD("cqg.rtd",,"StudyData","CUS10","FG",,"High","5",D19,,,,,"D")="",NA(),DOLLARFR(RTD("cqg.rtd",,"StudyData","CUS10","FG",,"High","5",D19,,,,,"T"),32))</f>
        <v>99.215000000000003</v>
      </c>
      <c r="BO19" s="60">
        <f>IF(RTD("cqg.rtd",,"StudyData","CUS10","FG",,"Low","5",D19,,,,,"D")="",NA(),DOLLARFR(RTD("cqg.rtd",,"StudyData","CUS10","FG",,"Low","5",D19,,,,,"T"),32))</f>
        <v>99.185000000000002</v>
      </c>
      <c r="BP19" s="59">
        <f>IF(RTD("cqg.rtd",,"StudyData","CUS10","FG",,"Close","5",D19,,,,,"T")="",NA(),DOLLARFR(RTD("cqg.rtd",,"StudyData","CUS10","FG",,"Close","5",D19,,,,,"T"),32))</f>
        <v>99.185000000000002</v>
      </c>
      <c r="BQ19" s="14">
        <f>IF( RTD("cqg.rtd",,"StudyData","AlgOrdBidVol(CUS10)",  "Bar",, "Open", "5",D19,,,,,"D")="",0,RTD("cqg.rtd",,"StudyData","AlgOrdBidVol(CUS10)",  "Bar",, "Open", "5",D19,,,,,"D"))</f>
        <v>0</v>
      </c>
      <c r="BR19" s="14">
        <f>IF( RTD("cqg.rtd",,"StudyData","AlgOrdAskVol(CUS10)",  "Bar",, "Open", "5",D19,,,,,"D")="",0,RTD("cqg.rtd",,"StudyData","AlgOrdAskVol(CUS10)",  "Bar",, "Open", "5",D19,,,,,"D"))</f>
        <v>1</v>
      </c>
      <c r="BS19" s="12">
        <f xml:space="preserve"> RTD("cqg.rtd",,"StudyData","BAVolCr.BidVol^(CUS10)",  "Bar",, "Open", "5",D19,,,,,"D")</f>
        <v>264</v>
      </c>
      <c r="BT19" s="12">
        <f xml:space="preserve"> RTD("cqg.rtd",,"StudyData","BAVolCr.AskVol^(CUS10)",  "Bar",, "Open", "5",D19,,,,,"D")</f>
        <v>222</v>
      </c>
      <c r="BU19" s="12">
        <f t="shared" si="3"/>
        <v>0</v>
      </c>
      <c r="BZ19" s="12">
        <f>IF(RTD("cqg.rtd",,"StudyData","SUBMINUTE((CUS10),1,FillGap)","Bar",,"Close","5",D19,,,,,"T")="",NA(),RTD("cqg.rtd",,"StudyData","SUBMINUTE((CUS10),1,FillGap)","Bar",,"Close","5",D19,,,,,"T"))</f>
        <v>99.671875</v>
      </c>
      <c r="CA19" s="12"/>
      <c r="CB19" s="12">
        <f>IF(RTD("cqg.rtd",,"StudyData","SUBMINUTE((CUS10),5,Regular)","FG",,"Open","5",D19,,,,,"D")="",NA(),RTD("cqg.rtd",,"StudyData","SUBMINUTE((CUS10),5,Regular)","FG",,"Open","5",D19,,,,,"T"))</f>
        <v>99.65625</v>
      </c>
      <c r="CC19" s="12">
        <f>IF(RTD("cqg.rtd",,"StudyData","SUBMINUTE((CUS10),5,Regular)","FG",,"High","5",D19,,,,,"D")="",NA(),RTD("cqg.rtd",,"StudyData","SUBMINUTE((CUS10),5,Regular)","FG",,"High","5",D19,,,,,"T"))</f>
        <v>99.671875</v>
      </c>
      <c r="CD19" s="12">
        <f>IF(RTD("cqg.rtd",,"StudyData","SUBMINUTE((CUS10),5,Regular)","FG",,"Low","5",D19,,,,,"D")="",NA(),RTD("cqg.rtd",,"StudyData","SUBMINUTE((CUS10),5,Regular)","FG",,"Low","5",D19,,,,,"T"))</f>
        <v>99.65625</v>
      </c>
      <c r="CE19" s="12">
        <f>IF(RTD("cqg.rtd",,"StudyData","SUBMINUTE((CUS10),5,Regular)","FG",,"Close","5",D19,,,,,"D")="",NA(),RTD("cqg.rtd",,"StudyData","SUBMINUTE((CUS10),5,Regular)","FG",,"Close","5",D19,,,,,"T"))</f>
        <v>99.65625</v>
      </c>
      <c r="CF19" s="12"/>
      <c r="CG19" s="12">
        <f>IF(RTD("cqg.rtd",,"StudyData","CUS10","FG",,"Open","1",D19,,,,,"D")="",NA(),RTD("cqg.rtd",,"StudyData","CUS10","FG",,"Open","1",D19,,,,,"T"))</f>
        <v>99.609375</v>
      </c>
      <c r="CH19" s="12">
        <f>IF(RTD("cqg.rtd",,"StudyData","CUS10","FG",,"High","1",D19,,,,,"D")="",NA(),RTD("cqg.rtd",,"StudyData","CUS10","FG",,"High","1",D19,,,,,"T"))</f>
        <v>99.640625</v>
      </c>
      <c r="CI19" s="12">
        <f>IF(RTD("cqg.rtd",,"StudyData","CUS10","FG",,"Low","1",D19,,,,,"D")="",NA(),RTD("cqg.rtd",,"StudyData","CUS10","FG",,"Low","1",D19,,,,,"T"))</f>
        <v>99.609375</v>
      </c>
      <c r="CJ19" s="12">
        <f>IF(RTD("cqg.rtd",,"StudyData","CUS10","FG",,"Close","1",D19,,,,,"D")="",NA(),RTD("cqg.rtd",,"StudyData","CUS10","FG",,"Close","1",D19,,,,,"T"))</f>
        <v>99.625</v>
      </c>
      <c r="CK19" s="12"/>
      <c r="CL19" s="12">
        <f>IF(RTD("cqg.rtd",,"StudyData","CUS10","FG",,"Open","5",D19,,,,,"D")="",NA(),RTD("cqg.rtd",,"StudyData","CUS10","FG",,"Open","5",D19,,,,,"T"))</f>
        <v>99.65625</v>
      </c>
      <c r="CM19" s="12">
        <f>IF(RTD("cqg.rtd",,"StudyData","CUS10","FG",,"High","5",D19,,,,,"D")="",NA(),RTD("cqg.rtd",,"StudyData","CUS10","FG",,"High","5",D19,,,,,"T"))</f>
        <v>99.671875</v>
      </c>
      <c r="CN19" s="12">
        <f>IF(RTD("cqg.rtd",,"StudyData","CUS10","FG",,"Low","5",D19,,,,,"D")="",NA(),RTD("cqg.rtd",,"StudyData","CUS10","FG",,"Low","5",D19,,,,,"T"))</f>
        <v>99.578125</v>
      </c>
      <c r="CO19" s="12">
        <f>IF(RTD("cqg.rtd",,"StudyData","CUS10","FG",,"Close","5",D19,,,,,"D")="",NA(),RTD("cqg.rtd",,"StudyData","CUS10","FG",,"Close","5",D19,,,,,"T"))</f>
        <v>99.578125</v>
      </c>
      <c r="CP19" s="12"/>
    </row>
    <row r="20" spans="2:94" ht="11.25" customHeight="1" x14ac:dyDescent="0.3">
      <c r="B20" s="13">
        <f>RTD("cqg.rtd",,"StudyData","SUBMINUTE((CUS10),1,Regular)","FG",,"Time","5",D20,,,,,"D")</f>
        <v>42342.445023148146</v>
      </c>
      <c r="C20" s="54">
        <f>IF(RTD("cqg.rtd",,"StudyData","SUBMINUTE((CUS10),1,FillGap)","Bar",,"Close","5",D20,,,,,"T")="",NA(),DOLLARFR(RTD("cqg.rtd",,"StudyData","SUBMINUTE((CUS10),1,FillGap)","Bar",,"Close","5",D20,,,,,"T"),32))</f>
        <v>99.215000000000003</v>
      </c>
      <c r="D20" s="14">
        <f t="shared" ref="D20:D42" si="5">D19-1</f>
        <v>-14</v>
      </c>
      <c r="E20" s="15">
        <f>IF( RTD("cqg.rtd",,"StudyData", "AlgOrdBidVol(SUBMINUTE((CUS10),1,Regular),1,0)",  "Bar",, "Open", "5",D20,,,,,"D")="",0,RTD("cqg.rtd",,"StudyData", "AlgOrdBidVol(SUBMINUTE((CUS10),1,Regular),1,0)",  "Bar",, "Open", "5",D20,,,,,"D"))</f>
        <v>0</v>
      </c>
      <c r="F20" s="15">
        <f xml:space="preserve"> IF(RTD("cqg.rtd",,"StudyData", "AlgOrdAskVol(SUBMINUTE((CUS10),1,Regular),1,0)",  "Bar",, "Open", "5",D20,,,,,"D")="",0,RTD("cqg.rtd",,"StudyData", "AlgOrdAskVol(SUBMINUTE((CUS10),1,Regular),1,0)",  "Bar",, "Open", "5",D20,,,,,"D"))</f>
        <v>0</v>
      </c>
      <c r="G20" s="18">
        <f xml:space="preserve"> RTD("cqg.rtd",,"StudyData","BAVolCr.BidVol^(SUBMINUTE((CUS10),1,FillGap),5,0)",  "Bar",, "Open", "5",D20,,,,,"D")</f>
        <v>0</v>
      </c>
      <c r="H20" s="18">
        <f xml:space="preserve"> RTD("cqg.rtd",,"StudyData","BAVolCr.AskVol^(SUBMINUTE((CUS10),1,Regular),5,0)",  "Bar",, "Open", "5",D20,,,,,"D")</f>
        <v>0</v>
      </c>
      <c r="I20" s="18">
        <f t="shared" si="0"/>
        <v>0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63">
        <f>RTD("cqg.rtd",,"StudyData","SUBMINUTE((CUS10),5,Regular)","FG",,"Time","5",D20,,,,,"D")</f>
        <v>42342.444328703699</v>
      </c>
      <c r="AA20" s="56">
        <f>IF(RTD("cqg.rtd",,"StudyData","SUBMINUTE((CUS10),5,Regular)","FG",,"Open","5",D20,,,,,"D")="",NA(),DOLLARFR(RTD("cqg.rtd",,"StudyData","SUBMINUTE((CUS10),5,Regular)","FG",,"Open","5",D20,,,,,"T"),32))</f>
        <v>99.204999999999998</v>
      </c>
      <c r="AB20" s="56">
        <f>IF(RTD("cqg.rtd",,"StudyData","SUBMINUTE((CUS10),5,Regular)","FG",,"High","5",D20,,,,,"D")="",NA(),DOLLARFR(RTD("cqg.rtd",,"StudyData","SUBMINUTE((CUS10),5,Regular)","FG",,"High","5",D20,,,,,"T"),32))</f>
        <v>99.215000000000003</v>
      </c>
      <c r="AC20" s="56">
        <f>IF(RTD("cqg.rtd",,"StudyData","SUBMINUTE((CUS10),5,Regular)","FG",,"Low","5",D20,,,,,"D")="",NA(),DOLLARFR(RTD("cqg.rtd",,"StudyData","SUBMINUTE((CUS10),5,Regular)","FG",,"Low","5",D20,,,,,"T"),32))</f>
        <v>99.204999999999998</v>
      </c>
      <c r="AD20" s="55">
        <f>IF(RTD("cqg.rtd",,"StudyData","SUBMINUTE((CUS10),5,FillGap)","Bar",,"Close","5",D20,,,,,"T")="",NA(),DOLLARFR(RTD("cqg.rtd",,"StudyData","SUBMINUTE((CUS10),5,FillGap)","Bar",,"Close","5",D20,,,,,"T"),32))</f>
        <v>99.215000000000003</v>
      </c>
      <c r="AE20" s="14">
        <f>IF( RTD("cqg.rtd",,"StudyData","AlgOrdBidVol(SUBMINUTE((CUS10),5,Regular),1,0)",  "Bar",, "Open", "5",D20,,,,,"D")="",0,RTD("cqg.rtd",,"StudyData","AlgOrdBidVol(SUBMINUTE((CUS10),5,Regular),1,0)",  "Bar",, "Open", "5",D20,,,,,"D"))</f>
        <v>0</v>
      </c>
      <c r="AF20" s="14">
        <f>IF( RTD("cqg.rtd",,"StudyData","AlgOrdAskVol(SUBMINUTE((CUS10),5,Regular),1,0)",  "Bar",, "Open", "5",D20,,,,,"D")="",0,RTD("cqg.rtd",,"StudyData","AlgOrdAskVol(SUBMINUTE((CUS10),5,Regular),1,0)",  "Bar",, "Open", "5",D20,,,,,"D"))</f>
        <v>0</v>
      </c>
      <c r="AG20" s="3">
        <f xml:space="preserve"> RTD("cqg.rtd",,"StudyData","BAVolCr.BidVol^(SUBMINUTE((CUS10),5,Regular),5,0)",  "Bar",, "Open", "5",D20,,,,,"D")</f>
        <v>0</v>
      </c>
      <c r="AH20" s="3">
        <f xml:space="preserve"> RTD("cqg.rtd",,"StudyData","BAVolCr.AskVol^(SUBMINUTE((CUS10),5,Regular),5,0)",  "Bar",, "Open", "5",D20,,,,,"D")</f>
        <v>5000</v>
      </c>
      <c r="AI20" s="12">
        <f t="shared" si="1"/>
        <v>0</v>
      </c>
      <c r="AJ20" s="16"/>
      <c r="AK20" s="17">
        <f>RTD("cqg.rtd",,"StudyData","CUS10","Bar",,"Time","1",D20,,,,,"D")</f>
        <v>42342.435416666667</v>
      </c>
      <c r="AL20" s="57">
        <f>IF(RTD("cqg.rtd",,"StudyData","CUS10","FG",,"Open","1",D20,,,,,"D")="",NA(),DOLLARFR(RTD("cqg.rtd",,"StudyData","CUS10","FG",,"Open","1",D20,,,,,"T"),32))</f>
        <v>99.185000000000002</v>
      </c>
      <c r="AM20" s="57">
        <f>IF(RTD("cqg.rtd",,"StudyData","CUS10","FG",,"High","1",D20,,,,,"D")="",NA(),DOLLARFR(RTD("cqg.rtd",,"StudyData","CUS10","FG",,"High","1",D20,,,,,"T"),32))</f>
        <v>99.2</v>
      </c>
      <c r="AN20" s="57">
        <f>IF(RTD("cqg.rtd",,"StudyData","CUS10","FG",,"Low","1",D20,,,,,"D")="",NA(),DOLLARFR(RTD("cqg.rtd",,"StudyData","CUS10","FG",,"Low","1",D20,,,,,"T"),32))</f>
        <v>99.185000000000002</v>
      </c>
      <c r="AO20" s="58">
        <f>IF(RTD("cqg.rtd",,"StudyData","CUS10","FG",,"Close","1",D20,,,,,"T")="",NA(),DOLLARFR(RTD("cqg.rtd",,"StudyData","CUS10","FG",,"Close","1",D20,,,,,"T"),32))</f>
        <v>99.2</v>
      </c>
      <c r="AP20" s="15">
        <f>IF( RTD("cqg.rtd",,"StudyData", "AlgOrdBidVol(CUS10)",  "Bar",, "Open", "1",D20,,,,,"D")="",0,RTD("cqg.rtd",,"StudyData", "AlgOrdBidVol(CUS10)",  "Bar",, "Open", "1",D20,,,,,"D"))</f>
        <v>0</v>
      </c>
      <c r="AQ20" s="15">
        <f xml:space="preserve"> IF(RTD("cqg.rtd",,"StudyData", "AlgOrdAskVol(CUS10)",  "Bar",, "Open", "1",D20,,,,,"D")="",0,RTD("cqg.rtd",,"StudyData", "AlgOrdAskVol(CUS10)",  "Bar",, "Open", "1",D20,,,,,"D"))</f>
        <v>0</v>
      </c>
      <c r="AR20" s="18">
        <f xml:space="preserve"> RTD("cqg.rtd",,"StudyData","BAVolCr.BidVol^(CUS10)",  "Bar",, "Open", "1",D20,,,,,"D")</f>
        <v>25</v>
      </c>
      <c r="AS20" s="18">
        <f xml:space="preserve"> RTD("cqg.rtd",,"StudyData","BAVolCr.AskVol^(CUS10)",  "Bar",, "Open", "1",D20,,,,,"D")</f>
        <v>30</v>
      </c>
      <c r="AT20" s="53">
        <f t="shared" si="2"/>
        <v>0</v>
      </c>
      <c r="AU20" s="10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36">
        <f>RTD("cqg.rtd",,"StudyData","CUS10","Bar",,"Time","5",D20,,,,,"D")</f>
        <v>42342.395833333336</v>
      </c>
      <c r="BM20" s="59">
        <f>IF(RTD("cqg.rtd",,"StudyData","CUS10","FG",,"Open","5",D20,,,,,"D")="",NA(),DOLLARFR(RTD("cqg.rtd",,"StudyData","CUS10","FG",,"Open","5",D20,,,,,"T"),32))</f>
        <v>99.19</v>
      </c>
      <c r="BN20" s="54">
        <f>IF(RTD("cqg.rtd",,"StudyData","CUS10","FG",,"High","5",D20,,,,,"D")="",NA(),DOLLARFR(RTD("cqg.rtd",,"StudyData","CUS10","FG",,"High","5",D20,,,,,"T"),32))</f>
        <v>99.215000000000003</v>
      </c>
      <c r="BO20" s="60">
        <f>IF(RTD("cqg.rtd",,"StudyData","CUS10","FG",,"Low","5",D20,,,,,"D")="",NA(),DOLLARFR(RTD("cqg.rtd",,"StudyData","CUS10","FG",,"Low","5",D20,,,,,"T"),32))</f>
        <v>99.19</v>
      </c>
      <c r="BP20" s="59">
        <f>IF(RTD("cqg.rtd",,"StudyData","CUS10","FG",,"Close","5",D20,,,,,"T")="",NA(),DOLLARFR(RTD("cqg.rtd",,"StudyData","CUS10","FG",,"Close","5",D20,,,,,"T"),32))</f>
        <v>99.21</v>
      </c>
      <c r="BQ20" s="14">
        <f>IF( RTD("cqg.rtd",,"StudyData","AlgOrdBidVol(CUS10)",  "Bar",, "Open", "5",D20,,,,,"D")="",0,RTD("cqg.rtd",,"StudyData","AlgOrdBidVol(CUS10)",  "Bar",, "Open", "5",D20,,,,,"D"))</f>
        <v>0</v>
      </c>
      <c r="BR20" s="14">
        <f>IF( RTD("cqg.rtd",,"StudyData","AlgOrdAskVol(CUS10)",  "Bar",, "Open", "5",D20,,,,,"D")="",0,RTD("cqg.rtd",,"StudyData","AlgOrdAskVol(CUS10)",  "Bar",, "Open", "5",D20,,,,,"D"))</f>
        <v>4</v>
      </c>
      <c r="BS20" s="12">
        <f xml:space="preserve"> RTD("cqg.rtd",,"StudyData","BAVolCr.BidVol^(CUS10)",  "Bar",, "Open", "5",D20,,,,,"D")</f>
        <v>313</v>
      </c>
      <c r="BT20" s="12">
        <f xml:space="preserve"> RTD("cqg.rtd",,"StudyData","BAVolCr.AskVol^(CUS10)",  "Bar",, "Open", "5",D20,,,,,"D")</f>
        <v>263</v>
      </c>
      <c r="BU20" s="12">
        <f t="shared" si="3"/>
        <v>0</v>
      </c>
      <c r="BZ20" s="12">
        <f>IF(RTD("cqg.rtd",,"StudyData","SUBMINUTE((CUS10),1,FillGap)","Bar",,"Close","5",D20,,,,,"T")="",NA(),RTD("cqg.rtd",,"StudyData","SUBMINUTE((CUS10),1,FillGap)","Bar",,"Close","5",D20,,,,,"T"))</f>
        <v>99.671875</v>
      </c>
      <c r="CA20" s="12"/>
      <c r="CB20" s="12">
        <f>IF(RTD("cqg.rtd",,"StudyData","SUBMINUTE((CUS10),5,Regular)","FG",,"Open","5",D20,,,,,"D")="",NA(),RTD("cqg.rtd",,"StudyData","SUBMINUTE((CUS10),5,Regular)","FG",,"Open","5",D20,,,,,"T"))</f>
        <v>99.640625</v>
      </c>
      <c r="CC20" s="12">
        <f>IF(RTD("cqg.rtd",,"StudyData","SUBMINUTE((CUS10),5,Regular)","FG",,"High","5",D20,,,,,"D")="",NA(),RTD("cqg.rtd",,"StudyData","SUBMINUTE((CUS10),5,Regular)","FG",,"High","5",D20,,,,,"T"))</f>
        <v>99.671875</v>
      </c>
      <c r="CD20" s="12">
        <f>IF(RTD("cqg.rtd",,"StudyData","SUBMINUTE((CUS10),5,Regular)","FG",,"Low","5",D20,,,,,"D")="",NA(),RTD("cqg.rtd",,"StudyData","SUBMINUTE((CUS10),5,Regular)","FG",,"Low","5",D20,,,,,"T"))</f>
        <v>99.640625</v>
      </c>
      <c r="CE20" s="12">
        <f>IF(RTD("cqg.rtd",,"StudyData","SUBMINUTE((CUS10),5,Regular)","FG",,"Close","5",D20,,,,,"D")="",NA(),RTD("cqg.rtd",,"StudyData","SUBMINUTE((CUS10),5,Regular)","FG",,"Close","5",D20,,,,,"T"))</f>
        <v>99.671875</v>
      </c>
      <c r="CF20" s="12"/>
      <c r="CG20" s="12">
        <f>IF(RTD("cqg.rtd",,"StudyData","CUS10","FG",,"Open","1",D20,,,,,"D")="",NA(),RTD("cqg.rtd",,"StudyData","CUS10","FG",,"Open","1",D20,,,,,"T"))</f>
        <v>99.578125</v>
      </c>
      <c r="CH20" s="12">
        <f>IF(RTD("cqg.rtd",,"StudyData","CUS10","FG",,"High","1",D20,,,,,"D")="",NA(),RTD("cqg.rtd",,"StudyData","CUS10","FG",,"High","1",D20,,,,,"T"))</f>
        <v>99.625</v>
      </c>
      <c r="CI20" s="12">
        <f>IF(RTD("cqg.rtd",,"StudyData","CUS10","FG",,"Low","1",D20,,,,,"D")="",NA(),RTD("cqg.rtd",,"StudyData","CUS10","FG",,"Low","1",D20,,,,,"T"))</f>
        <v>99.578125</v>
      </c>
      <c r="CJ20" s="12">
        <f>IF(RTD("cqg.rtd",,"StudyData","CUS10","FG",,"Close","1",D20,,,,,"D")="",NA(),RTD("cqg.rtd",,"StudyData","CUS10","FG",,"Close","1",D20,,,,,"T"))</f>
        <v>99.625</v>
      </c>
      <c r="CK20" s="12"/>
      <c r="CL20" s="12">
        <f>IF(RTD("cqg.rtd",,"StudyData","CUS10","FG",,"Open","5",D20,,,,,"D")="",NA(),RTD("cqg.rtd",,"StudyData","CUS10","FG",,"Open","5",D20,,,,,"T"))</f>
        <v>99.59375</v>
      </c>
      <c r="CM20" s="12">
        <f>IF(RTD("cqg.rtd",,"StudyData","CUS10","FG",,"High","5",D20,,,,,"D")="",NA(),RTD("cqg.rtd",,"StudyData","CUS10","FG",,"High","5",D20,,,,,"T"))</f>
        <v>99.671875</v>
      </c>
      <c r="CN20" s="12">
        <f>IF(RTD("cqg.rtd",,"StudyData","CUS10","FG",,"Low","5",D20,,,,,"D")="",NA(),RTD("cqg.rtd",,"StudyData","CUS10","FG",,"Low","5",D20,,,,,"T"))</f>
        <v>99.59375</v>
      </c>
      <c r="CO20" s="12">
        <f>IF(RTD("cqg.rtd",,"StudyData","CUS10","FG",,"Close","5",D20,,,,,"D")="",NA(),RTD("cqg.rtd",,"StudyData","CUS10","FG",,"Close","5",D20,,,,,"T"))</f>
        <v>99.65625</v>
      </c>
      <c r="CP20" s="12"/>
    </row>
    <row r="21" spans="2:94" ht="11.25" customHeight="1" x14ac:dyDescent="0.3">
      <c r="B21" s="13">
        <f>RTD("cqg.rtd",,"StudyData","SUBMINUTE((CUS10),1,Regular)","FG",,"Time","5",D21,,,,,"D")</f>
        <v>42342.445011574076</v>
      </c>
      <c r="C21" s="54">
        <f>IF(RTD("cqg.rtd",,"StudyData","SUBMINUTE((CUS10),1,FillGap)","Bar",,"Close","5",D21,,,,,"T")="",NA(),DOLLARFR(RTD("cqg.rtd",,"StudyData","SUBMINUTE((CUS10),1,FillGap)","Bar",,"Close","5",D21,,,,,"T"),32))</f>
        <v>99.215000000000003</v>
      </c>
      <c r="D21" s="14">
        <f t="shared" si="5"/>
        <v>-15</v>
      </c>
      <c r="E21" s="15">
        <f>IF( RTD("cqg.rtd",,"StudyData", "AlgOrdBidVol(SUBMINUTE((CUS10),1,Regular),1,0)",  "Bar",, "Open", "5",D21,,,,,"D")="",0,RTD("cqg.rtd",,"StudyData", "AlgOrdBidVol(SUBMINUTE((CUS10),1,Regular),1,0)",  "Bar",, "Open", "5",D21,,,,,"D"))</f>
        <v>0</v>
      </c>
      <c r="F21" s="15">
        <f xml:space="preserve"> IF(RTD("cqg.rtd",,"StudyData", "AlgOrdAskVol(SUBMINUTE((CUS10),1,Regular),1,0)",  "Bar",, "Open", "5",D21,,,,,"D")="",0,RTD("cqg.rtd",,"StudyData", "AlgOrdAskVol(SUBMINUTE((CUS10),1,Regular),1,0)",  "Bar",, "Open", "5",D21,,,,,"D"))</f>
        <v>0</v>
      </c>
      <c r="G21" s="18">
        <f xml:space="preserve"> RTD("cqg.rtd",,"StudyData","BAVolCr.BidVol^(SUBMINUTE((CUS10),1,FillGap),5,0)",  "Bar",, "Open", "5",D21,,,,,"D")</f>
        <v>0</v>
      </c>
      <c r="H21" s="18">
        <f xml:space="preserve"> RTD("cqg.rtd",,"StudyData","BAVolCr.AskVol^(SUBMINUTE((CUS10),1,Regular),5,0)",  "Bar",, "Open", "5",D21,,,,,"D")</f>
        <v>0</v>
      </c>
      <c r="I21" s="18">
        <f t="shared" si="0"/>
        <v>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63">
        <f>RTD("cqg.rtd",,"StudyData","SUBMINUTE((CUS10),5,Regular)","FG",,"Time","5",D21,,,,,"D")</f>
        <v>42342.44427083333</v>
      </c>
      <c r="AA21" s="56">
        <f>IF(RTD("cqg.rtd",,"StudyData","SUBMINUTE((CUS10),5,Regular)","FG",,"Open","5",D21,,,,,"D")="",NA(),DOLLARFR(RTD("cqg.rtd",,"StudyData","SUBMINUTE((CUS10),5,Regular)","FG",,"Open","5",D21,,,,,"T"),32))</f>
        <v>99.21</v>
      </c>
      <c r="AB21" s="56">
        <f>IF(RTD("cqg.rtd",,"StudyData","SUBMINUTE((CUS10),5,Regular)","FG",,"High","5",D21,,,,,"D")="",NA(),DOLLARFR(RTD("cqg.rtd",,"StudyData","SUBMINUTE((CUS10),5,Regular)","FG",,"High","5",D21,,,,,"T"),32))</f>
        <v>99.21</v>
      </c>
      <c r="AC21" s="56">
        <f>IF(RTD("cqg.rtd",,"StudyData","SUBMINUTE((CUS10),5,Regular)","FG",,"Low","5",D21,,,,,"D")="",NA(),DOLLARFR(RTD("cqg.rtd",,"StudyData","SUBMINUTE((CUS10),5,Regular)","FG",,"Low","5",D21,,,,,"T"),32))</f>
        <v>99.204999999999998</v>
      </c>
      <c r="AD21" s="55">
        <f>IF(RTD("cqg.rtd",,"StudyData","SUBMINUTE((CUS10),5,FillGap)","Bar",,"Close","5",D21,,,,,"T")="",NA(),DOLLARFR(RTD("cqg.rtd",,"StudyData","SUBMINUTE((CUS10),5,FillGap)","Bar",,"Close","5",D21,,,,,"T"),32))</f>
        <v>99.204999999999998</v>
      </c>
      <c r="AE21" s="14">
        <f>IF( RTD("cqg.rtd",,"StudyData","AlgOrdBidVol(SUBMINUTE((CUS10),5,Regular),1,0)",  "Bar",, "Open", "5",D21,,,,,"D")="",0,RTD("cqg.rtd",,"StudyData","AlgOrdBidVol(SUBMINUTE((CUS10),5,Regular),1,0)",  "Bar",, "Open", "5",D21,,,,,"D"))</f>
        <v>0</v>
      </c>
      <c r="AF21" s="14">
        <f>IF( RTD("cqg.rtd",,"StudyData","AlgOrdAskVol(SUBMINUTE((CUS10),5,Regular),1,0)",  "Bar",, "Open", "5",D21,,,,,"D")="",0,RTD("cqg.rtd",,"StudyData","AlgOrdAskVol(SUBMINUTE((CUS10),5,Regular),1,0)",  "Bar",, "Open", "5",D21,,,,,"D"))</f>
        <v>0</v>
      </c>
      <c r="AG21" s="3">
        <f xml:space="preserve"> RTD("cqg.rtd",,"StudyData","BAVolCr.BidVol^(SUBMINUTE((CUS10),5,Regular),5,0)",  "Bar",, "Open", "5",D21,,,,,"D")</f>
        <v>0</v>
      </c>
      <c r="AH21" s="3">
        <f xml:space="preserve"> RTD("cqg.rtd",,"StudyData","BAVolCr.AskVol^(SUBMINUTE((CUS10),5,Regular),5,0)",  "Bar",, "Open", "5",D21,,,,,"D")</f>
        <v>3000</v>
      </c>
      <c r="AI21" s="12">
        <f t="shared" si="1"/>
        <v>0</v>
      </c>
      <c r="AJ21" s="16"/>
      <c r="AK21" s="17">
        <f>RTD("cqg.rtd",,"StudyData","CUS10","Bar",,"Time","1",D21,,,,,"D")</f>
        <v>42342.43472222222</v>
      </c>
      <c r="AL21" s="57">
        <f>IF(RTD("cqg.rtd",,"StudyData","CUS10","FG",,"Open","1",D21,,,,,"D")="",NA(),DOLLARFR(RTD("cqg.rtd",,"StudyData","CUS10","FG",,"Open","1",D21,,,,,"T"),32))</f>
        <v>99.18</v>
      </c>
      <c r="AM21" s="57">
        <f>IF(RTD("cqg.rtd",,"StudyData","CUS10","FG",,"High","1",D21,,,,,"D")="",NA(),DOLLARFR(RTD("cqg.rtd",,"StudyData","CUS10","FG",,"High","1",D21,,,,,"T"),32))</f>
        <v>99.19</v>
      </c>
      <c r="AN21" s="57">
        <f>IF(RTD("cqg.rtd",,"StudyData","CUS10","FG",,"Low","1",D21,,,,,"D")="",NA(),DOLLARFR(RTD("cqg.rtd",,"StudyData","CUS10","FG",,"Low","1",D21,,,,,"T"),32))</f>
        <v>99.18</v>
      </c>
      <c r="AO21" s="58">
        <f>IF(RTD("cqg.rtd",,"StudyData","CUS10","FG",,"Close","1",D21,,,,,"T")="",NA(),DOLLARFR(RTD("cqg.rtd",,"StudyData","CUS10","FG",,"Close","1",D21,,,,,"T"),32))</f>
        <v>99.185000000000002</v>
      </c>
      <c r="AP21" s="15">
        <f>IF( RTD("cqg.rtd",,"StudyData", "AlgOrdBidVol(CUS10)",  "Bar",, "Open", "1",D21,,,,,"D")="",0,RTD("cqg.rtd",,"StudyData", "AlgOrdBidVol(CUS10)",  "Bar",, "Open", "1",D21,,,,,"D"))</f>
        <v>0</v>
      </c>
      <c r="AQ21" s="15">
        <f xml:space="preserve"> IF(RTD("cqg.rtd",,"StudyData", "AlgOrdAskVol(CUS10)",  "Bar",, "Open", "1",D21,,,,,"D")="",0,RTD("cqg.rtd",,"StudyData", "AlgOrdAskVol(CUS10)",  "Bar",, "Open", "1",D21,,,,,"D"))</f>
        <v>0</v>
      </c>
      <c r="AR21" s="18">
        <f xml:space="preserve"> RTD("cqg.rtd",,"StudyData","BAVolCr.BidVol^(CUS10)",  "Bar",, "Open", "1",D21,,,,,"D")</f>
        <v>14</v>
      </c>
      <c r="AS21" s="18">
        <f xml:space="preserve"> RTD("cqg.rtd",,"StudyData","BAVolCr.AskVol^(CUS10)",  "Bar",, "Open", "1",D21,,,,,"D")</f>
        <v>20</v>
      </c>
      <c r="AT21" s="53">
        <f t="shared" si="2"/>
        <v>0</v>
      </c>
      <c r="AU21" s="10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36">
        <f>RTD("cqg.rtd",,"StudyData","CUS10","Bar",,"Time","5",D21,,,,,"D")</f>
        <v>42342.392361111109</v>
      </c>
      <c r="BM21" s="59">
        <f>IF(RTD("cqg.rtd",,"StudyData","CUS10","FG",,"Open","5",D21,,,,,"D")="",NA(),DOLLARFR(RTD("cqg.rtd",,"StudyData","CUS10","FG",,"Open","5",D21,,,,,"T"),32))</f>
        <v>99.22</v>
      </c>
      <c r="BN21" s="54">
        <f>IF(RTD("cqg.rtd",,"StudyData","CUS10","FG",,"High","5",D21,,,,,"D")="",NA(),DOLLARFR(RTD("cqg.rtd",,"StudyData","CUS10","FG",,"High","5",D21,,,,,"T"),32))</f>
        <v>99.22</v>
      </c>
      <c r="BO21" s="60">
        <f>IF(RTD("cqg.rtd",,"StudyData","CUS10","FG",,"Low","5",D21,,,,,"D")="",NA(),DOLLARFR(RTD("cqg.rtd",,"StudyData","CUS10","FG",,"Low","5",D21,,,,,"T"),32))</f>
        <v>99.18</v>
      </c>
      <c r="BP21" s="59">
        <f>IF(RTD("cqg.rtd",,"StudyData","CUS10","FG",,"Close","5",D21,,,,,"T")="",NA(),DOLLARFR(RTD("cqg.rtd",,"StudyData","CUS10","FG",,"Close","5",D21,,,,,"T"),32))</f>
        <v>99.19</v>
      </c>
      <c r="BQ21" s="14">
        <f>IF( RTD("cqg.rtd",,"StudyData","AlgOrdBidVol(CUS10)",  "Bar",, "Open", "5",D21,,,,,"D")="",0,RTD("cqg.rtd",,"StudyData","AlgOrdBidVol(CUS10)",  "Bar",, "Open", "5",D21,,,,,"D"))</f>
        <v>23</v>
      </c>
      <c r="BR21" s="14">
        <f>IF( RTD("cqg.rtd",,"StudyData","AlgOrdAskVol(CUS10)",  "Bar",, "Open", "5",D21,,,,,"D")="",0,RTD("cqg.rtd",,"StudyData","AlgOrdAskVol(CUS10)",  "Bar",, "Open", "5",D21,,,,,"D"))</f>
        <v>1</v>
      </c>
      <c r="BS21" s="12">
        <f xml:space="preserve"> RTD("cqg.rtd",,"StudyData","BAVolCr.BidVol^(CUS10)",  "Bar",, "Open", "5",D21,,,,,"D")</f>
        <v>415</v>
      </c>
      <c r="BT21" s="12">
        <f xml:space="preserve"> RTD("cqg.rtd",,"StudyData","BAVolCr.AskVol^(CUS10)",  "Bar",, "Open", "5",D21,,,,,"D")</f>
        <v>334</v>
      </c>
      <c r="BU21" s="12">
        <f t="shared" si="3"/>
        <v>1</v>
      </c>
      <c r="BZ21" s="12">
        <f>IF(RTD("cqg.rtd",,"StudyData","SUBMINUTE((CUS10),1,FillGap)","Bar",,"Close","5",D21,,,,,"T")="",NA(),RTD("cqg.rtd",,"StudyData","SUBMINUTE((CUS10),1,FillGap)","Bar",,"Close","5",D21,,,,,"T"))</f>
        <v>99.671875</v>
      </c>
      <c r="CA21" s="12"/>
      <c r="CB21" s="12">
        <f>IF(RTD("cqg.rtd",,"StudyData","SUBMINUTE((CUS10),5,Regular)","FG",,"Open","5",D21,,,,,"D")="",NA(),RTD("cqg.rtd",,"StudyData","SUBMINUTE((CUS10),5,Regular)","FG",,"Open","5",D21,,,,,"T"))</f>
        <v>99.65625</v>
      </c>
      <c r="CC21" s="12">
        <f>IF(RTD("cqg.rtd",,"StudyData","SUBMINUTE((CUS10),5,Regular)","FG",,"High","5",D21,,,,,"D")="",NA(),RTD("cqg.rtd",,"StudyData","SUBMINUTE((CUS10),5,Regular)","FG",,"High","5",D21,,,,,"T"))</f>
        <v>99.65625</v>
      </c>
      <c r="CD21" s="12">
        <f>IF(RTD("cqg.rtd",,"StudyData","SUBMINUTE((CUS10),5,Regular)","FG",,"Low","5",D21,,,,,"D")="",NA(),RTD("cqg.rtd",,"StudyData","SUBMINUTE((CUS10),5,Regular)","FG",,"Low","5",D21,,,,,"T"))</f>
        <v>99.640625</v>
      </c>
      <c r="CE21" s="12">
        <f>IF(RTD("cqg.rtd",,"StudyData","SUBMINUTE((CUS10),5,Regular)","FG",,"Close","5",D21,,,,,"D")="",NA(),RTD("cqg.rtd",,"StudyData","SUBMINUTE((CUS10),5,Regular)","FG",,"Close","5",D21,,,,,"T"))</f>
        <v>99.640625</v>
      </c>
      <c r="CF21" s="12"/>
      <c r="CG21" s="12">
        <f>IF(RTD("cqg.rtd",,"StudyData","CUS10","FG",,"Open","1",D21,,,,,"D")="",NA(),RTD("cqg.rtd",,"StudyData","CUS10","FG",,"Open","1",D21,,,,,"T"))</f>
        <v>99.5625</v>
      </c>
      <c r="CH21" s="12">
        <f>IF(RTD("cqg.rtd",,"StudyData","CUS10","FG",,"High","1",D21,,,,,"D")="",NA(),RTD("cqg.rtd",,"StudyData","CUS10","FG",,"High","1",D21,,,,,"T"))</f>
        <v>99.59375</v>
      </c>
      <c r="CI21" s="12">
        <f>IF(RTD("cqg.rtd",,"StudyData","CUS10","FG",,"Low","1",D21,,,,,"D")="",NA(),RTD("cqg.rtd",,"StudyData","CUS10","FG",,"Low","1",D21,,,,,"T"))</f>
        <v>99.5625</v>
      </c>
      <c r="CJ21" s="12">
        <f>IF(RTD("cqg.rtd",,"StudyData","CUS10","FG",,"Close","1",D21,,,,,"D")="",NA(),RTD("cqg.rtd",,"StudyData","CUS10","FG",,"Close","1",D21,,,,,"T"))</f>
        <v>99.578125</v>
      </c>
      <c r="CK21" s="12"/>
      <c r="CL21" s="12">
        <f>IF(RTD("cqg.rtd",,"StudyData","CUS10","FG",,"Open","5",D21,,,,,"D")="",NA(),RTD("cqg.rtd",,"StudyData","CUS10","FG",,"Open","5",D21,,,,,"T"))</f>
        <v>99.6875</v>
      </c>
      <c r="CM21" s="12">
        <f>IF(RTD("cqg.rtd",,"StudyData","CUS10","FG",,"High","5",D21,,,,,"D")="",NA(),RTD("cqg.rtd",,"StudyData","CUS10","FG",,"High","5",D21,,,,,"T"))</f>
        <v>99.6875</v>
      </c>
      <c r="CN21" s="12">
        <f>IF(RTD("cqg.rtd",,"StudyData","CUS10","FG",,"Low","5",D21,,,,,"D")="",NA(),RTD("cqg.rtd",,"StudyData","CUS10","FG",,"Low","5",D21,,,,,"T"))</f>
        <v>99.5625</v>
      </c>
      <c r="CO21" s="12">
        <f>IF(RTD("cqg.rtd",,"StudyData","CUS10","FG",,"Close","5",D21,,,,,"D")="",NA(),RTD("cqg.rtd",,"StudyData","CUS10","FG",,"Close","5",D21,,,,,"T"))</f>
        <v>99.59375</v>
      </c>
      <c r="CP21" s="12"/>
    </row>
    <row r="22" spans="2:94" ht="11.25" customHeight="1" x14ac:dyDescent="0.3">
      <c r="B22" s="13">
        <f>RTD("cqg.rtd",,"StudyData","SUBMINUTE((CUS10),1,Regular)","FG",,"Time","5",D22,,,,,"D")</f>
        <v>42342.445</v>
      </c>
      <c r="C22" s="54">
        <f>IF(RTD("cqg.rtd",,"StudyData","SUBMINUTE((CUS10),1,FillGap)","Bar",,"Close","5",D22,,,,,"T")="",NA(),DOLLARFR(RTD("cqg.rtd",,"StudyData","SUBMINUTE((CUS10),1,FillGap)","Bar",,"Close","5",D22,,,,,"T"),32))</f>
        <v>99.215000000000003</v>
      </c>
      <c r="D22" s="14">
        <f t="shared" si="5"/>
        <v>-16</v>
      </c>
      <c r="E22" s="15">
        <f>IF( RTD("cqg.rtd",,"StudyData", "AlgOrdBidVol(SUBMINUTE((CUS10),1,Regular),1,0)",  "Bar",, "Open", "5",D22,,,,,"D")="",0,RTD("cqg.rtd",,"StudyData", "AlgOrdBidVol(SUBMINUTE((CUS10),1,Regular),1,0)",  "Bar",, "Open", "5",D22,,,,,"D"))</f>
        <v>0</v>
      </c>
      <c r="F22" s="15">
        <f xml:space="preserve"> IF(RTD("cqg.rtd",,"StudyData", "AlgOrdAskVol(SUBMINUTE((CUS10),1,Regular),1,0)",  "Bar",, "Open", "5",D22,,,,,"D")="",0,RTD("cqg.rtd",,"StudyData", "AlgOrdAskVol(SUBMINUTE((CUS10),1,Regular),1,0)",  "Bar",, "Open", "5",D22,,,,,"D"))</f>
        <v>0</v>
      </c>
      <c r="G22" s="18">
        <f xml:space="preserve"> RTD("cqg.rtd",,"StudyData","BAVolCr.BidVol^(SUBMINUTE((CUS10),1,FillGap),5,0)",  "Bar",, "Open", "5",D22,,,,,"D")</f>
        <v>0</v>
      </c>
      <c r="H22" s="18">
        <f xml:space="preserve"> RTD("cqg.rtd",,"StudyData","BAVolCr.AskVol^(SUBMINUTE((CUS10),1,Regular),5,0)",  "Bar",, "Open", "5",D22,,,,,"D")</f>
        <v>0</v>
      </c>
      <c r="I22" s="18">
        <f t="shared" si="0"/>
        <v>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63">
        <f>RTD("cqg.rtd",,"StudyData","SUBMINUTE((CUS10),5,Regular)","FG",,"Time","5",D22,,,,,"D")</f>
        <v>42342.444212962961</v>
      </c>
      <c r="AA22" s="56">
        <f>IF(RTD("cqg.rtd",,"StudyData","SUBMINUTE((CUS10),5,Regular)","FG",,"Open","5",D22,,,,,"D")="",NA(),DOLLARFR(RTD("cqg.rtd",,"StudyData","SUBMINUTE((CUS10),5,Regular)","FG",,"Open","5",D22,,,,,"T"),32))</f>
        <v>99.21</v>
      </c>
      <c r="AB22" s="56">
        <f>IF(RTD("cqg.rtd",,"StudyData","SUBMINUTE((CUS10),5,Regular)","FG",,"High","5",D22,,,,,"D")="",NA(),DOLLARFR(RTD("cqg.rtd",,"StudyData","SUBMINUTE((CUS10),5,Regular)","FG",,"High","5",D22,,,,,"T"),32))</f>
        <v>99.21</v>
      </c>
      <c r="AC22" s="56">
        <f>IF(RTD("cqg.rtd",,"StudyData","SUBMINUTE((CUS10),5,Regular)","FG",,"Low","5",D22,,,,,"D")="",NA(),DOLLARFR(RTD("cqg.rtd",,"StudyData","SUBMINUTE((CUS10),5,Regular)","FG",,"Low","5",D22,,,,,"T"),32))</f>
        <v>99.204999999999998</v>
      </c>
      <c r="AD22" s="55">
        <f>IF(RTD("cqg.rtd",,"StudyData","SUBMINUTE((CUS10),5,FillGap)","Bar",,"Close","5",D22,,,,,"T")="",NA(),DOLLARFR(RTD("cqg.rtd",,"StudyData","SUBMINUTE((CUS10),5,FillGap)","Bar",,"Close","5",D22,,,,,"T"),32))</f>
        <v>99.21</v>
      </c>
      <c r="AE22" s="14">
        <f>IF( RTD("cqg.rtd",,"StudyData","AlgOrdBidVol(SUBMINUTE((CUS10),5,Regular),1,0)",  "Bar",, "Open", "5",D22,,,,,"D")="",0,RTD("cqg.rtd",,"StudyData","AlgOrdBidVol(SUBMINUTE((CUS10),5,Regular),1,0)",  "Bar",, "Open", "5",D22,,,,,"D"))</f>
        <v>0</v>
      </c>
      <c r="AF22" s="14">
        <f>IF( RTD("cqg.rtd",,"StudyData","AlgOrdAskVol(SUBMINUTE((CUS10),5,Regular),1,0)",  "Bar",, "Open", "5",D22,,,,,"D")="",0,RTD("cqg.rtd",,"StudyData","AlgOrdAskVol(SUBMINUTE((CUS10),5,Regular),1,0)",  "Bar",, "Open", "5",D22,,,,,"D"))</f>
        <v>0</v>
      </c>
      <c r="AG22" s="3">
        <f xml:space="preserve"> RTD("cqg.rtd",,"StudyData","BAVolCr.BidVol^(SUBMINUTE((CUS10),5,Regular),5,0)",  "Bar",, "Open", "5",D22,,,,,"D")</f>
        <v>0</v>
      </c>
      <c r="AH22" s="3">
        <f xml:space="preserve"> RTD("cqg.rtd",,"StudyData","BAVolCr.AskVol^(SUBMINUTE((CUS10),5,Regular),5,0)",  "Bar",, "Open", "5",D22,,,,,"D")</f>
        <v>7000</v>
      </c>
      <c r="AI22" s="12">
        <f t="shared" si="1"/>
        <v>0</v>
      </c>
      <c r="AJ22" s="16"/>
      <c r="AK22" s="17">
        <f>RTD("cqg.rtd",,"StudyData","CUS10","Bar",,"Time","1",D22,,,,,"D")</f>
        <v>42342.434027777781</v>
      </c>
      <c r="AL22" s="57">
        <f>IF(RTD("cqg.rtd",,"StudyData","CUS10","FG",,"Open","1",D22,,,,,"D")="",NA(),DOLLARFR(RTD("cqg.rtd",,"StudyData","CUS10","FG",,"Open","1",D22,,,,,"T"),32))</f>
        <v>99.185000000000002</v>
      </c>
      <c r="AM22" s="57">
        <f>IF(RTD("cqg.rtd",,"StudyData","CUS10","FG",,"High","1",D22,,,,,"D")="",NA(),DOLLARFR(RTD("cqg.rtd",,"StudyData","CUS10","FG",,"High","1",D22,,,,,"T"),32))</f>
        <v>99.185000000000002</v>
      </c>
      <c r="AN22" s="57">
        <f>IF(RTD("cqg.rtd",,"StudyData","CUS10","FG",,"Low","1",D22,,,,,"D")="",NA(),DOLLARFR(RTD("cqg.rtd",,"StudyData","CUS10","FG",,"Low","1",D22,,,,,"T"),32))</f>
        <v>99.18</v>
      </c>
      <c r="AO22" s="58">
        <f>IF(RTD("cqg.rtd",,"StudyData","CUS10","FG",,"Close","1",D22,,,,,"T")="",NA(),DOLLARFR(RTD("cqg.rtd",,"StudyData","CUS10","FG",,"Close","1",D22,,,,,"T"),32))</f>
        <v>99.185000000000002</v>
      </c>
      <c r="AP22" s="15">
        <f>IF( RTD("cqg.rtd",,"StudyData", "AlgOrdBidVol(CUS10)",  "Bar",, "Open", "1",D22,,,,,"D")="",0,RTD("cqg.rtd",,"StudyData", "AlgOrdBidVol(CUS10)",  "Bar",, "Open", "1",D22,,,,,"D"))</f>
        <v>0</v>
      </c>
      <c r="AQ22" s="15">
        <f xml:space="preserve"> IF(RTD("cqg.rtd",,"StudyData", "AlgOrdAskVol(CUS10)",  "Bar",, "Open", "1",D22,,,,,"D")="",0,RTD("cqg.rtd",,"StudyData", "AlgOrdAskVol(CUS10)",  "Bar",, "Open", "1",D22,,,,,"D"))</f>
        <v>0</v>
      </c>
      <c r="AR22" s="18">
        <f xml:space="preserve"> RTD("cqg.rtd",,"StudyData","BAVolCr.BidVol^(CUS10)",  "Bar",, "Open", "1",D22,,,,,"D")</f>
        <v>21</v>
      </c>
      <c r="AS22" s="18">
        <f xml:space="preserve"> RTD("cqg.rtd",,"StudyData","BAVolCr.AskVol^(CUS10)",  "Bar",, "Open", "1",D22,,,,,"D")</f>
        <v>24</v>
      </c>
      <c r="AT22" s="53">
        <f t="shared" si="2"/>
        <v>0</v>
      </c>
      <c r="AU22" s="10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36">
        <f>RTD("cqg.rtd",,"StudyData","CUS10","Bar",,"Time","5",D22,,,,,"D")</f>
        <v>42342.388888888891</v>
      </c>
      <c r="BM22" s="59">
        <f>IF(RTD("cqg.rtd",,"StudyData","CUS10","FG",,"Open","5",D22,,,,,"D")="",NA(),DOLLARFR(RTD("cqg.rtd",,"StudyData","CUS10","FG",,"Open","5",D22,,,,,"T"),32))</f>
        <v>99.22</v>
      </c>
      <c r="BN22" s="54">
        <f>IF(RTD("cqg.rtd",,"StudyData","CUS10","FG",,"High","5",D22,,,,,"D")="",NA(),DOLLARFR(RTD("cqg.rtd",,"StudyData","CUS10","FG",,"High","5",D22,,,,,"T"),32))</f>
        <v>99.224999999999994</v>
      </c>
      <c r="BO22" s="60">
        <f>IF(RTD("cqg.rtd",,"StudyData","CUS10","FG",,"Low","5",D22,,,,,"D")="",NA(),DOLLARFR(RTD("cqg.rtd",,"StudyData","CUS10","FG",,"Low","5",D22,,,,,"T"),32))</f>
        <v>99.215000000000003</v>
      </c>
      <c r="BP22" s="59">
        <f>IF(RTD("cqg.rtd",,"StudyData","CUS10","FG",,"Close","5",D22,,,,,"T")="",NA(),DOLLARFR(RTD("cqg.rtd",,"StudyData","CUS10","FG",,"Close","5",D22,,,,,"T"),32))</f>
        <v>99.215000000000003</v>
      </c>
      <c r="BQ22" s="14">
        <f>IF( RTD("cqg.rtd",,"StudyData","AlgOrdBidVol(CUS10)",  "Bar",, "Open", "5",D22,,,,,"D")="",0,RTD("cqg.rtd",,"StudyData","AlgOrdBidVol(CUS10)",  "Bar",, "Open", "5",D22,,,,,"D"))</f>
        <v>8</v>
      </c>
      <c r="BR22" s="14">
        <f>IF( RTD("cqg.rtd",,"StudyData","AlgOrdAskVol(CUS10)",  "Bar",, "Open", "5",D22,,,,,"D")="",0,RTD("cqg.rtd",,"StudyData","AlgOrdAskVol(CUS10)",  "Bar",, "Open", "5",D22,,,,,"D"))</f>
        <v>0</v>
      </c>
      <c r="BS22" s="12">
        <f xml:space="preserve"> RTD("cqg.rtd",,"StudyData","BAVolCr.BidVol^(CUS10)",  "Bar",, "Open", "5",D22,,,,,"D")</f>
        <v>389</v>
      </c>
      <c r="BT22" s="12">
        <f xml:space="preserve"> RTD("cqg.rtd",,"StudyData","BAVolCr.AskVol^(CUS10)",  "Bar",, "Open", "5",D22,,,,,"D")</f>
        <v>317</v>
      </c>
      <c r="BU22" s="12">
        <f t="shared" si="3"/>
        <v>0</v>
      </c>
      <c r="BZ22" s="12">
        <f>IF(RTD("cqg.rtd",,"StudyData","SUBMINUTE((CUS10),1,FillGap)","Bar",,"Close","5",D22,,,,,"T")="",NA(),RTD("cqg.rtd",,"StudyData","SUBMINUTE((CUS10),1,FillGap)","Bar",,"Close","5",D22,,,,,"T"))</f>
        <v>99.671875</v>
      </c>
      <c r="CA22" s="12"/>
      <c r="CB22" s="12">
        <f>IF(RTD("cqg.rtd",,"StudyData","SUBMINUTE((CUS10),5,Regular)","FG",,"Open","5",D22,,,,,"D")="",NA(),RTD("cqg.rtd",,"StudyData","SUBMINUTE((CUS10),5,Regular)","FG",,"Open","5",D22,,,,,"T"))</f>
        <v>99.65625</v>
      </c>
      <c r="CC22" s="12">
        <f>IF(RTD("cqg.rtd",,"StudyData","SUBMINUTE((CUS10),5,Regular)","FG",,"High","5",D22,,,,,"D")="",NA(),RTD("cqg.rtd",,"StudyData","SUBMINUTE((CUS10),5,Regular)","FG",,"High","5",D22,,,,,"T"))</f>
        <v>99.65625</v>
      </c>
      <c r="CD22" s="12">
        <f>IF(RTD("cqg.rtd",,"StudyData","SUBMINUTE((CUS10),5,Regular)","FG",,"Low","5",D22,,,,,"D")="",NA(),RTD("cqg.rtd",,"StudyData","SUBMINUTE((CUS10),5,Regular)","FG",,"Low","5",D22,,,,,"T"))</f>
        <v>99.640625</v>
      </c>
      <c r="CE22" s="12">
        <f>IF(RTD("cqg.rtd",,"StudyData","SUBMINUTE((CUS10),5,Regular)","FG",,"Close","5",D22,,,,,"D")="",NA(),RTD("cqg.rtd",,"StudyData","SUBMINUTE((CUS10),5,Regular)","FG",,"Close","5",D22,,,,,"T"))</f>
        <v>99.65625</v>
      </c>
      <c r="CF22" s="12"/>
      <c r="CG22" s="12">
        <f>IF(RTD("cqg.rtd",,"StudyData","CUS10","FG",,"Open","1",D22,,,,,"D")="",NA(),RTD("cqg.rtd",,"StudyData","CUS10","FG",,"Open","1",D22,,,,,"T"))</f>
        <v>99.578125</v>
      </c>
      <c r="CH22" s="12">
        <f>IF(RTD("cqg.rtd",,"StudyData","CUS10","FG",,"High","1",D22,,,,,"D")="",NA(),RTD("cqg.rtd",,"StudyData","CUS10","FG",,"High","1",D22,,,,,"T"))</f>
        <v>99.578125</v>
      </c>
      <c r="CI22" s="12">
        <f>IF(RTD("cqg.rtd",,"StudyData","CUS10","FG",,"Low","1",D22,,,,,"D")="",NA(),RTD("cqg.rtd",,"StudyData","CUS10","FG",,"Low","1",D22,,,,,"T"))</f>
        <v>99.5625</v>
      </c>
      <c r="CJ22" s="12">
        <f>IF(RTD("cqg.rtd",,"StudyData","CUS10","FG",,"Close","1",D22,,,,,"D")="",NA(),RTD("cqg.rtd",,"StudyData","CUS10","FG",,"Close","1",D22,,,,,"T"))</f>
        <v>99.578125</v>
      </c>
      <c r="CK22" s="12"/>
      <c r="CL22" s="12">
        <f>IF(RTD("cqg.rtd",,"StudyData","CUS10","FG",,"Open","5",D22,,,,,"D")="",NA(),RTD("cqg.rtd",,"StudyData","CUS10","FG",,"Open","5",D22,,,,,"T"))</f>
        <v>99.6875</v>
      </c>
      <c r="CM22" s="12">
        <f>IF(RTD("cqg.rtd",,"StudyData","CUS10","FG",,"High","5",D22,,,,,"D")="",NA(),RTD("cqg.rtd",,"StudyData","CUS10","FG",,"High","5",D22,,,,,"T"))</f>
        <v>99.703125</v>
      </c>
      <c r="CN22" s="12">
        <f>IF(RTD("cqg.rtd",,"StudyData","CUS10","FG",,"Low","5",D22,,,,,"D")="",NA(),RTD("cqg.rtd",,"StudyData","CUS10","FG",,"Low","5",D22,,,,,"T"))</f>
        <v>99.671875</v>
      </c>
      <c r="CO22" s="12">
        <f>IF(RTD("cqg.rtd",,"StudyData","CUS10","FG",,"Close","5",D22,,,,,"D")="",NA(),RTD("cqg.rtd",,"StudyData","CUS10","FG",,"Close","5",D22,,,,,"T"))</f>
        <v>99.671875</v>
      </c>
      <c r="CP22" s="12"/>
    </row>
    <row r="23" spans="2:94" ht="11.25" customHeight="1" x14ac:dyDescent="0.3">
      <c r="B23" s="13">
        <f>RTD("cqg.rtd",,"StudyData","SUBMINUTE((CUS10),1,Regular)","FG",,"Time","5",D23,,,,,"D")</f>
        <v>42342.44498842593</v>
      </c>
      <c r="C23" s="54">
        <f>IF(RTD("cqg.rtd",,"StudyData","SUBMINUTE((CUS10),1,FillGap)","Bar",,"Close","5",D23,,,,,"T")="",NA(),DOLLARFR(RTD("cqg.rtd",,"StudyData","SUBMINUTE((CUS10),1,FillGap)","Bar",,"Close","5",D23,,,,,"T"),32))</f>
        <v>99.215000000000003</v>
      </c>
      <c r="D23" s="14">
        <f t="shared" si="5"/>
        <v>-17</v>
      </c>
      <c r="E23" s="15">
        <f>IF( RTD("cqg.rtd",,"StudyData", "AlgOrdBidVol(SUBMINUTE((CUS10),1,Regular),1,0)",  "Bar",, "Open", "5",D23,,,,,"D")="",0,RTD("cqg.rtd",,"StudyData", "AlgOrdBidVol(SUBMINUTE((CUS10),1,Regular),1,0)",  "Bar",, "Open", "5",D23,,,,,"D"))</f>
        <v>0</v>
      </c>
      <c r="F23" s="15">
        <f xml:space="preserve"> IF(RTD("cqg.rtd",,"StudyData", "AlgOrdAskVol(SUBMINUTE((CUS10),1,Regular),1,0)",  "Bar",, "Open", "5",D23,,,,,"D")="",0,RTD("cqg.rtd",,"StudyData", "AlgOrdAskVol(SUBMINUTE((CUS10),1,Regular),1,0)",  "Bar",, "Open", "5",D23,,,,,"D"))</f>
        <v>0</v>
      </c>
      <c r="G23" s="18">
        <f xml:space="preserve"> RTD("cqg.rtd",,"StudyData","BAVolCr.BidVol^(SUBMINUTE((CUS10),1,FillGap),5,0)",  "Bar",, "Open", "5",D23,,,,,"D")</f>
        <v>0</v>
      </c>
      <c r="H23" s="18">
        <f xml:space="preserve"> RTD("cqg.rtd",,"StudyData","BAVolCr.AskVol^(SUBMINUTE((CUS10),1,Regular),5,0)",  "Bar",, "Open", "5",D23,,,,,"D")</f>
        <v>0</v>
      </c>
      <c r="I23" s="18">
        <f t="shared" si="0"/>
        <v>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63">
        <f>RTD("cqg.rtd",,"StudyData","SUBMINUTE((CUS10),5,Regular)","FG",,"Time","5",D23,,,,,"D")</f>
        <v>42342.444155092591</v>
      </c>
      <c r="AA23" s="56">
        <f>IF(RTD("cqg.rtd",,"StudyData","SUBMINUTE((CUS10),5,Regular)","FG",,"Open","5",D23,,,,,"D")="",NA(),DOLLARFR(RTD("cqg.rtd",,"StudyData","SUBMINUTE((CUS10),5,Regular)","FG",,"Open","5",D23,,,,,"T"),32))</f>
        <v>99.21</v>
      </c>
      <c r="AB23" s="56">
        <f>IF(RTD("cqg.rtd",,"StudyData","SUBMINUTE((CUS10),5,Regular)","FG",,"High","5",D23,,,,,"D")="",NA(),DOLLARFR(RTD("cqg.rtd",,"StudyData","SUBMINUTE((CUS10),5,Regular)","FG",,"High","5",D23,,,,,"T"),32))</f>
        <v>99.215000000000003</v>
      </c>
      <c r="AC23" s="56">
        <f>IF(RTD("cqg.rtd",,"StudyData","SUBMINUTE((CUS10),5,Regular)","FG",,"Low","5",D23,,,,,"D")="",NA(),DOLLARFR(RTD("cqg.rtd",,"StudyData","SUBMINUTE((CUS10),5,Regular)","FG",,"Low","5",D23,,,,,"T"),32))</f>
        <v>99.204999999999998</v>
      </c>
      <c r="AD23" s="55">
        <f>IF(RTD("cqg.rtd",,"StudyData","SUBMINUTE((CUS10),5,FillGap)","Bar",,"Close","5",D23,,,,,"T")="",NA(),DOLLARFR(RTD("cqg.rtd",,"StudyData","SUBMINUTE((CUS10),5,FillGap)","Bar",,"Close","5",D23,,,,,"T"),32))</f>
        <v>99.204999999999998</v>
      </c>
      <c r="AE23" s="14">
        <f>IF( RTD("cqg.rtd",,"StudyData","AlgOrdBidVol(SUBMINUTE((CUS10),5,Regular),1,0)",  "Bar",, "Open", "5",D23,,,,,"D")="",0,RTD("cqg.rtd",,"StudyData","AlgOrdBidVol(SUBMINUTE((CUS10),5,Regular),1,0)",  "Bar",, "Open", "5",D23,,,,,"D"))</f>
        <v>0</v>
      </c>
      <c r="AF23" s="14">
        <f>IF( RTD("cqg.rtd",,"StudyData","AlgOrdAskVol(SUBMINUTE((CUS10),5,Regular),1,0)",  "Bar",, "Open", "5",D23,,,,,"D")="",0,RTD("cqg.rtd",,"StudyData","AlgOrdAskVol(SUBMINUTE((CUS10),5,Regular),1,0)",  "Bar",, "Open", "5",D23,,,,,"D"))</f>
        <v>0</v>
      </c>
      <c r="AG23" s="3">
        <f xml:space="preserve"> RTD("cqg.rtd",,"StudyData","BAVolCr.BidVol^(SUBMINUTE((CUS10),5,Regular),5,0)",  "Bar",, "Open", "5",D23,,,,,"D")</f>
        <v>0</v>
      </c>
      <c r="AH23" s="3">
        <f xml:space="preserve"> RTD("cqg.rtd",,"StudyData","BAVolCr.AskVol^(SUBMINUTE((CUS10),5,Regular),5,0)",  "Bar",, "Open", "5",D23,,,,,"D")</f>
        <v>7000</v>
      </c>
      <c r="AI23" s="12">
        <f t="shared" si="1"/>
        <v>0</v>
      </c>
      <c r="AJ23" s="16"/>
      <c r="AK23" s="17">
        <f>RTD("cqg.rtd",,"StudyData","CUS10","Bar",,"Time","1",D23,,,,,"D")</f>
        <v>42342.433333333334</v>
      </c>
      <c r="AL23" s="57">
        <f>IF(RTD("cqg.rtd",,"StudyData","CUS10","FG",,"Open","1",D23,,,,,"D")="",NA(),DOLLARFR(RTD("cqg.rtd",,"StudyData","CUS10","FG",,"Open","1",D23,,,,,"T"),32))</f>
        <v>99.18</v>
      </c>
      <c r="AM23" s="57">
        <f>IF(RTD("cqg.rtd",,"StudyData","CUS10","FG",,"High","1",D23,,,,,"D")="",NA(),DOLLARFR(RTD("cqg.rtd",,"StudyData","CUS10","FG",,"High","1",D23,,,,,"T"),32))</f>
        <v>99.19</v>
      </c>
      <c r="AN23" s="57">
        <f>IF(RTD("cqg.rtd",,"StudyData","CUS10","FG",,"Low","1",D23,,,,,"D")="",NA(),DOLLARFR(RTD("cqg.rtd",,"StudyData","CUS10","FG",,"Low","1",D23,,,,,"T"),32))</f>
        <v>99.18</v>
      </c>
      <c r="AO23" s="58">
        <f>IF(RTD("cqg.rtd",,"StudyData","CUS10","FG",,"Close","1",D23,,,,,"T")="",NA(),DOLLARFR(RTD("cqg.rtd",,"StudyData","CUS10","FG",,"Close","1",D23,,,,,"T"),32))</f>
        <v>99.18</v>
      </c>
      <c r="AP23" s="15">
        <f>IF( RTD("cqg.rtd",,"StudyData", "AlgOrdBidVol(CUS10)",  "Bar",, "Open", "1",D23,,,,,"D")="",0,RTD("cqg.rtd",,"StudyData", "AlgOrdBidVol(CUS10)",  "Bar",, "Open", "1",D23,,,,,"D"))</f>
        <v>0</v>
      </c>
      <c r="AQ23" s="15">
        <f xml:space="preserve"> IF(RTD("cqg.rtd",,"StudyData", "AlgOrdAskVol(CUS10)",  "Bar",, "Open", "1",D23,,,,,"D")="",0,RTD("cqg.rtd",,"StudyData", "AlgOrdAskVol(CUS10)",  "Bar",, "Open", "1",D23,,,,,"D"))</f>
        <v>0</v>
      </c>
      <c r="AR23" s="18">
        <f xml:space="preserve"> RTD("cqg.rtd",,"StudyData","BAVolCr.BidVol^(CUS10)",  "Bar",, "Open", "1",D23,,,,,"D")</f>
        <v>30</v>
      </c>
      <c r="AS23" s="18">
        <f xml:space="preserve"> RTD("cqg.rtd",,"StudyData","BAVolCr.AskVol^(CUS10)",  "Bar",, "Open", "1",D23,,,,,"D")</f>
        <v>37</v>
      </c>
      <c r="AT23" s="53">
        <f t="shared" si="2"/>
        <v>0</v>
      </c>
      <c r="AU23" s="10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36">
        <f>RTD("cqg.rtd",,"StudyData","CUS10","Bar",,"Time","5",D23,,,,,"D")</f>
        <v>42342.385416666664</v>
      </c>
      <c r="BM23" s="59">
        <f>IF(RTD("cqg.rtd",,"StudyData","CUS10","FG",,"Open","5",D23,,,,,"D")="",NA(),DOLLARFR(RTD("cqg.rtd",,"StudyData","CUS10","FG",,"Open","5",D23,,,,,"T"),32))</f>
        <v>99.22</v>
      </c>
      <c r="BN23" s="54">
        <f>IF(RTD("cqg.rtd",,"StudyData","CUS10","FG",,"High","5",D23,,,,,"D")="",NA(),DOLLARFR(RTD("cqg.rtd",,"StudyData","CUS10","FG",,"High","5",D23,,,,,"T"),32))</f>
        <v>99.234999999999999</v>
      </c>
      <c r="BO23" s="60">
        <f>IF(RTD("cqg.rtd",,"StudyData","CUS10","FG",,"Low","5",D23,,,,,"D")="",NA(),DOLLARFR(RTD("cqg.rtd",,"StudyData","CUS10","FG",,"Low","5",D23,,,,,"T"),32))</f>
        <v>99.215000000000003</v>
      </c>
      <c r="BP23" s="59">
        <f>IF(RTD("cqg.rtd",,"StudyData","CUS10","FG",,"Close","5",D23,,,,,"T")="",NA(),DOLLARFR(RTD("cqg.rtd",,"StudyData","CUS10","FG",,"Close","5",D23,,,,,"T"),32))</f>
        <v>99.215000000000003</v>
      </c>
      <c r="BQ23" s="14">
        <f>IF( RTD("cqg.rtd",,"StudyData","AlgOrdBidVol(CUS10)",  "Bar",, "Open", "5",D23,,,,,"D")="",0,RTD("cqg.rtd",,"StudyData","AlgOrdBidVol(CUS10)",  "Bar",, "Open", "5",D23,,,,,"D"))</f>
        <v>28</v>
      </c>
      <c r="BR23" s="14">
        <f>IF( RTD("cqg.rtd",,"StudyData","AlgOrdAskVol(CUS10)",  "Bar",, "Open", "5",D23,,,,,"D")="",0,RTD("cqg.rtd",,"StudyData","AlgOrdAskVol(CUS10)",  "Bar",, "Open", "5",D23,,,,,"D"))</f>
        <v>28</v>
      </c>
      <c r="BS23" s="12">
        <f xml:space="preserve"> RTD("cqg.rtd",,"StudyData","BAVolCr.BidVol^(CUS10)",  "Bar",, "Open", "5",D23,,,,,"D")</f>
        <v>364</v>
      </c>
      <c r="BT23" s="12">
        <f xml:space="preserve"> RTD("cqg.rtd",,"StudyData","BAVolCr.AskVol^(CUS10)",  "Bar",, "Open", "5",D23,,,,,"D")</f>
        <v>327</v>
      </c>
      <c r="BU23" s="12">
        <f t="shared" si="3"/>
        <v>0</v>
      </c>
      <c r="BZ23" s="12">
        <f>IF(RTD("cqg.rtd",,"StudyData","SUBMINUTE((CUS10),1,FillGap)","Bar",,"Close","5",D23,,,,,"T")="",NA(),RTD("cqg.rtd",,"StudyData","SUBMINUTE((CUS10),1,FillGap)","Bar",,"Close","5",D23,,,,,"T"))</f>
        <v>99.671875</v>
      </c>
      <c r="CA23" s="12"/>
      <c r="CB23" s="12">
        <f>IF(RTD("cqg.rtd",,"StudyData","SUBMINUTE((CUS10),5,Regular)","FG",,"Open","5",D23,,,,,"D")="",NA(),RTD("cqg.rtd",,"StudyData","SUBMINUTE((CUS10),5,Regular)","FG",,"Open","5",D23,,,,,"T"))</f>
        <v>99.65625</v>
      </c>
      <c r="CC23" s="12">
        <f>IF(RTD("cqg.rtd",,"StudyData","SUBMINUTE((CUS10),5,Regular)","FG",,"High","5",D23,,,,,"D")="",NA(),RTD("cqg.rtd",,"StudyData","SUBMINUTE((CUS10),5,Regular)","FG",,"High","5",D23,,,,,"T"))</f>
        <v>99.671875</v>
      </c>
      <c r="CD23" s="12">
        <f>IF(RTD("cqg.rtd",,"StudyData","SUBMINUTE((CUS10),5,Regular)","FG",,"Low","5",D23,,,,,"D")="",NA(),RTD("cqg.rtd",,"StudyData","SUBMINUTE((CUS10),5,Regular)","FG",,"Low","5",D23,,,,,"T"))</f>
        <v>99.640625</v>
      </c>
      <c r="CE23" s="12">
        <f>IF(RTD("cqg.rtd",,"StudyData","SUBMINUTE((CUS10),5,Regular)","FG",,"Close","5",D23,,,,,"D")="",NA(),RTD("cqg.rtd",,"StudyData","SUBMINUTE((CUS10),5,Regular)","FG",,"Close","5",D23,,,,,"T"))</f>
        <v>99.640625</v>
      </c>
      <c r="CF23" s="12"/>
      <c r="CG23" s="12">
        <f>IF(RTD("cqg.rtd",,"StudyData","CUS10","FG",,"Open","1",D23,,,,,"D")="",NA(),RTD("cqg.rtd",,"StudyData","CUS10","FG",,"Open","1",D23,,,,,"T"))</f>
        <v>99.5625</v>
      </c>
      <c r="CH23" s="12">
        <f>IF(RTD("cqg.rtd",,"StudyData","CUS10","FG",,"High","1",D23,,,,,"D")="",NA(),RTD("cqg.rtd",,"StudyData","CUS10","FG",,"High","1",D23,,,,,"T"))</f>
        <v>99.59375</v>
      </c>
      <c r="CI23" s="12">
        <f>IF(RTD("cqg.rtd",,"StudyData","CUS10","FG",,"Low","1",D23,,,,,"D")="",NA(),RTD("cqg.rtd",,"StudyData","CUS10","FG",,"Low","1",D23,,,,,"T"))</f>
        <v>99.5625</v>
      </c>
      <c r="CJ23" s="12">
        <f>IF(RTD("cqg.rtd",,"StudyData","CUS10","FG",,"Close","1",D23,,,,,"D")="",NA(),RTD("cqg.rtd",,"StudyData","CUS10","FG",,"Close","1",D23,,,,,"T"))</f>
        <v>99.5625</v>
      </c>
      <c r="CK23" s="12"/>
      <c r="CL23" s="12">
        <f>IF(RTD("cqg.rtd",,"StudyData","CUS10","FG",,"Open","5",D23,,,,,"D")="",NA(),RTD("cqg.rtd",,"StudyData","CUS10","FG",,"Open","5",D23,,,,,"T"))</f>
        <v>99.6875</v>
      </c>
      <c r="CM23" s="12">
        <f>IF(RTD("cqg.rtd",,"StudyData","CUS10","FG",,"High","5",D23,,,,,"D")="",NA(),RTD("cqg.rtd",,"StudyData","CUS10","FG",,"High","5",D23,,,,,"T"))</f>
        <v>99.734375</v>
      </c>
      <c r="CN23" s="12">
        <f>IF(RTD("cqg.rtd",,"StudyData","CUS10","FG",,"Low","5",D23,,,,,"D")="",NA(),RTD("cqg.rtd",,"StudyData","CUS10","FG",,"Low","5",D23,,,,,"T"))</f>
        <v>99.671875</v>
      </c>
      <c r="CO23" s="12">
        <f>IF(RTD("cqg.rtd",,"StudyData","CUS10","FG",,"Close","5",D23,,,,,"D")="",NA(),RTD("cqg.rtd",,"StudyData","CUS10","FG",,"Close","5",D23,,,,,"T"))</f>
        <v>99.671875</v>
      </c>
      <c r="CP23" s="12"/>
    </row>
    <row r="24" spans="2:94" ht="11.25" customHeight="1" x14ac:dyDescent="0.3">
      <c r="B24" s="13">
        <f>RTD("cqg.rtd",,"StudyData","SUBMINUTE((CUS10),1,Regular)","FG",,"Time","5",D24,,,,,"D")</f>
        <v>42342.444976851853</v>
      </c>
      <c r="C24" s="54">
        <f>IF(RTD("cqg.rtd",,"StudyData","SUBMINUTE((CUS10),1,FillGap)","Bar",,"Close","5",D24,,,,,"T")="",NA(),DOLLARFR(RTD("cqg.rtd",,"StudyData","SUBMINUTE((CUS10),1,FillGap)","Bar",,"Close","5",D24,,,,,"T"),32))</f>
        <v>99.215000000000003</v>
      </c>
      <c r="D24" s="14">
        <f t="shared" si="5"/>
        <v>-18</v>
      </c>
      <c r="E24" s="15">
        <f>IF( RTD("cqg.rtd",,"StudyData", "AlgOrdBidVol(SUBMINUTE((CUS10),1,Regular),1,0)",  "Bar",, "Open", "5",D24,,,,,"D")="",0,RTD("cqg.rtd",,"StudyData", "AlgOrdBidVol(SUBMINUTE((CUS10),1,Regular),1,0)",  "Bar",, "Open", "5",D24,,,,,"D"))</f>
        <v>0</v>
      </c>
      <c r="F24" s="15">
        <f xml:space="preserve"> IF(RTD("cqg.rtd",,"StudyData", "AlgOrdAskVol(SUBMINUTE((CUS10),1,Regular),1,0)",  "Bar",, "Open", "5",D24,,,,,"D")="",0,RTD("cqg.rtd",,"StudyData", "AlgOrdAskVol(SUBMINUTE((CUS10),1,Regular),1,0)",  "Bar",, "Open", "5",D24,,,,,"D"))</f>
        <v>0</v>
      </c>
      <c r="G24" s="18">
        <f xml:space="preserve"> RTD("cqg.rtd",,"StudyData","BAVolCr.BidVol^(SUBMINUTE((CUS10),1,FillGap),5,0)",  "Bar",, "Open", "5",D24,,,,,"D")</f>
        <v>0</v>
      </c>
      <c r="H24" s="18">
        <f xml:space="preserve"> RTD("cqg.rtd",,"StudyData","BAVolCr.AskVol^(SUBMINUTE((CUS10),1,Regular),5,0)",  "Bar",, "Open", "5",D24,,,,,"D")</f>
        <v>0</v>
      </c>
      <c r="I24" s="18">
        <f t="shared" si="0"/>
        <v>0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63">
        <f>RTD("cqg.rtd",,"StudyData","SUBMINUTE((CUS10),5,Regular)","FG",,"Time","5",D24,,,,,"D")</f>
        <v>42342.444097222222</v>
      </c>
      <c r="AA24" s="56">
        <f>IF(RTD("cqg.rtd",,"StudyData","SUBMINUTE((CUS10),5,Regular)","FG",,"Open","5",D24,,,,,"D")="",NA(),DOLLARFR(RTD("cqg.rtd",,"StudyData","SUBMINUTE((CUS10),5,Regular)","FG",,"Open","5",D24,,,,,"T"),32))</f>
        <v>99.21</v>
      </c>
      <c r="AB24" s="56">
        <f>IF(RTD("cqg.rtd",,"StudyData","SUBMINUTE((CUS10),5,Regular)","FG",,"High","5",D24,,,,,"D")="",NA(),DOLLARFR(RTD("cqg.rtd",,"StudyData","SUBMINUTE((CUS10),5,Regular)","FG",,"High","5",D24,,,,,"T"),32))</f>
        <v>99.21</v>
      </c>
      <c r="AC24" s="56">
        <f>IF(RTD("cqg.rtd",,"StudyData","SUBMINUTE((CUS10),5,Regular)","FG",,"Low","5",D24,,,,,"D")="",NA(),DOLLARFR(RTD("cqg.rtd",,"StudyData","SUBMINUTE((CUS10),5,Regular)","FG",,"Low","5",D24,,,,,"T"),32))</f>
        <v>99.21</v>
      </c>
      <c r="AD24" s="55">
        <f>IF(RTD("cqg.rtd",,"StudyData","SUBMINUTE((CUS10),5,FillGap)","Bar",,"Close","5",D24,,,,,"T")="",NA(),DOLLARFR(RTD("cqg.rtd",,"StudyData","SUBMINUTE((CUS10),5,FillGap)","Bar",,"Close","5",D24,,,,,"T"),32))</f>
        <v>99.21</v>
      </c>
      <c r="AE24" s="14">
        <f>IF( RTD("cqg.rtd",,"StudyData","AlgOrdBidVol(SUBMINUTE((CUS10),5,Regular),1,0)",  "Bar",, "Open", "5",D24,,,,,"D")="",0,RTD("cqg.rtd",,"StudyData","AlgOrdBidVol(SUBMINUTE((CUS10),5,Regular),1,0)",  "Bar",, "Open", "5",D24,,,,,"D"))</f>
        <v>0</v>
      </c>
      <c r="AF24" s="14">
        <f>IF( RTD("cqg.rtd",,"StudyData","AlgOrdAskVol(SUBMINUTE((CUS10),5,Regular),1,0)",  "Bar",, "Open", "5",D24,,,,,"D")="",0,RTD("cqg.rtd",,"StudyData","AlgOrdAskVol(SUBMINUTE((CUS10),5,Regular),1,0)",  "Bar",, "Open", "5",D24,,,,,"D"))</f>
        <v>0</v>
      </c>
      <c r="AG24" s="3">
        <f xml:space="preserve"> RTD("cqg.rtd",,"StudyData","BAVolCr.BidVol^(SUBMINUTE((CUS10),5,Regular),5,0)",  "Bar",, "Open", "5",D24,,,,,"D")</f>
        <v>0</v>
      </c>
      <c r="AH24" s="3">
        <f xml:space="preserve"> RTD("cqg.rtd",,"StudyData","BAVolCr.AskVol^(SUBMINUTE((CUS10),5,Regular),5,0)",  "Bar",, "Open", "5",D24,,,,,"D")</f>
        <v>4000</v>
      </c>
      <c r="AI24" s="12">
        <f t="shared" si="1"/>
        <v>0</v>
      </c>
      <c r="AJ24" s="16"/>
      <c r="AK24" s="17">
        <f>RTD("cqg.rtd",,"StudyData","CUS10","Bar",,"Time","1",D24,,,,,"D")</f>
        <v>42342.432638888888</v>
      </c>
      <c r="AL24" s="57">
        <f>IF(RTD("cqg.rtd",,"StudyData","CUS10","FG",,"Open","1",D24,,,,,"D")="",NA(),DOLLARFR(RTD("cqg.rtd",,"StudyData","CUS10","FG",,"Open","1",D24,,,,,"T"),32))</f>
        <v>99.19</v>
      </c>
      <c r="AM24" s="57">
        <f>IF(RTD("cqg.rtd",,"StudyData","CUS10","FG",,"High","1",D24,,,,,"D")="",NA(),DOLLARFR(RTD("cqg.rtd",,"StudyData","CUS10","FG",,"High","1",D24,,,,,"T"),32))</f>
        <v>99.19</v>
      </c>
      <c r="AN24" s="57">
        <f>IF(RTD("cqg.rtd",,"StudyData","CUS10","FG",,"Low","1",D24,,,,,"D")="",NA(),DOLLARFR(RTD("cqg.rtd",,"StudyData","CUS10","FG",,"Low","1",D24,,,,,"T"),32))</f>
        <v>99.174999999999997</v>
      </c>
      <c r="AO24" s="58">
        <f>IF(RTD("cqg.rtd",,"StudyData","CUS10","FG",,"Close","1",D24,,,,,"T")="",NA(),DOLLARFR(RTD("cqg.rtd",,"StudyData","CUS10","FG",,"Close","1",D24,,,,,"T"),32))</f>
        <v>99.185000000000002</v>
      </c>
      <c r="AP24" s="15">
        <f>IF( RTD("cqg.rtd",,"StudyData", "AlgOrdBidVol(CUS10)",  "Bar",, "Open", "1",D24,,,,,"D")="",0,RTD("cqg.rtd",,"StudyData", "AlgOrdBidVol(CUS10)",  "Bar",, "Open", "1",D24,,,,,"D"))</f>
        <v>0</v>
      </c>
      <c r="AQ24" s="15">
        <f xml:space="preserve"> IF(RTD("cqg.rtd",,"StudyData", "AlgOrdAskVol(CUS10)",  "Bar",, "Open", "1",D24,,,,,"D")="",0,RTD("cqg.rtd",,"StudyData", "AlgOrdAskVol(CUS10)",  "Bar",, "Open", "1",D24,,,,,"D"))</f>
        <v>0</v>
      </c>
      <c r="AR24" s="18">
        <f xml:space="preserve"> RTD("cqg.rtd",,"StudyData","BAVolCr.BidVol^(CUS10)",  "Bar",, "Open", "1",D24,,,,,"D")</f>
        <v>34</v>
      </c>
      <c r="AS24" s="18">
        <f xml:space="preserve"> RTD("cqg.rtd",,"StudyData","BAVolCr.AskVol^(CUS10)",  "Bar",, "Open", "1",D24,,,,,"D")</f>
        <v>36</v>
      </c>
      <c r="AT24" s="53">
        <f t="shared" si="2"/>
        <v>0</v>
      </c>
      <c r="AU24" s="10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36">
        <f>RTD("cqg.rtd",,"StudyData","CUS10","Bar",,"Time","5",D24,,,,,"D")</f>
        <v>42342.381944444445</v>
      </c>
      <c r="BM24" s="59">
        <f>IF(RTD("cqg.rtd",,"StudyData","CUS10","FG",,"Open","5",D24,,,,,"D")="",NA(),DOLLARFR(RTD("cqg.rtd",,"StudyData","CUS10","FG",,"Open","5",D24,,,,,"T"),32))</f>
        <v>99.215000000000003</v>
      </c>
      <c r="BN24" s="54">
        <f>IF(RTD("cqg.rtd",,"StudyData","CUS10","FG",,"High","5",D24,,,,,"D")="",NA(),DOLLARFR(RTD("cqg.rtd",,"StudyData","CUS10","FG",,"High","5",D24,,,,,"T"),32))</f>
        <v>99.23</v>
      </c>
      <c r="BO24" s="60">
        <f>IF(RTD("cqg.rtd",,"StudyData","CUS10","FG",,"Low","5",D24,,,,,"D")="",NA(),DOLLARFR(RTD("cqg.rtd",,"StudyData","CUS10","FG",,"Low","5",D24,,,,,"T"),32))</f>
        <v>99.204999999999998</v>
      </c>
      <c r="BP24" s="59">
        <f>IF(RTD("cqg.rtd",,"StudyData","CUS10","FG",,"Close","5",D24,,,,,"T")="",NA(),DOLLARFR(RTD("cqg.rtd",,"StudyData","CUS10","FG",,"Close","5",D24,,,,,"T"),32))</f>
        <v>99.22</v>
      </c>
      <c r="BQ24" s="14">
        <f>IF( RTD("cqg.rtd",,"StudyData","AlgOrdBidVol(CUS10)",  "Bar",, "Open", "5",D24,,,,,"D")="",0,RTD("cqg.rtd",,"StudyData","AlgOrdBidVol(CUS10)",  "Bar",, "Open", "5",D24,,,,,"D"))</f>
        <v>0</v>
      </c>
      <c r="BR24" s="14">
        <f>IF( RTD("cqg.rtd",,"StudyData","AlgOrdAskVol(CUS10)",  "Bar",, "Open", "5",D24,,,,,"D")="",0,RTD("cqg.rtd",,"StudyData","AlgOrdAskVol(CUS10)",  "Bar",, "Open", "5",D24,,,,,"D"))</f>
        <v>0</v>
      </c>
      <c r="BS24" s="12">
        <f xml:space="preserve"> RTD("cqg.rtd",,"StudyData","BAVolCr.BidVol^(CUS10)",  "Bar",, "Open", "5",D24,,,,,"D")</f>
        <v>372</v>
      </c>
      <c r="BT24" s="12">
        <f xml:space="preserve"> RTD("cqg.rtd",,"StudyData","BAVolCr.AskVol^(CUS10)",  "Bar",, "Open", "5",D24,,,,,"D")</f>
        <v>347</v>
      </c>
      <c r="BU24" s="12">
        <f t="shared" si="3"/>
        <v>0</v>
      </c>
      <c r="BZ24" s="12">
        <f>IF(RTD("cqg.rtd",,"StudyData","SUBMINUTE((CUS10),1,FillGap)","Bar",,"Close","5",D24,,,,,"T")="",NA(),RTD("cqg.rtd",,"StudyData","SUBMINUTE((CUS10),1,FillGap)","Bar",,"Close","5",D24,,,,,"T"))</f>
        <v>99.671875</v>
      </c>
      <c r="CA24" s="12"/>
      <c r="CB24" s="12">
        <f>IF(RTD("cqg.rtd",,"StudyData","SUBMINUTE((CUS10),5,Regular)","FG",,"Open","5",D24,,,,,"D")="",NA(),RTD("cqg.rtd",,"StudyData","SUBMINUTE((CUS10),5,Regular)","FG",,"Open","5",D24,,,,,"T"))</f>
        <v>99.65625</v>
      </c>
      <c r="CC24" s="12">
        <f>IF(RTD("cqg.rtd",,"StudyData","SUBMINUTE((CUS10),5,Regular)","FG",,"High","5",D24,,,,,"D")="",NA(),RTD("cqg.rtd",,"StudyData","SUBMINUTE((CUS10),5,Regular)","FG",,"High","5",D24,,,,,"T"))</f>
        <v>99.65625</v>
      </c>
      <c r="CD24" s="12">
        <f>IF(RTD("cqg.rtd",,"StudyData","SUBMINUTE((CUS10),5,Regular)","FG",,"Low","5",D24,,,,,"D")="",NA(),RTD("cqg.rtd",,"StudyData","SUBMINUTE((CUS10),5,Regular)","FG",,"Low","5",D24,,,,,"T"))</f>
        <v>99.65625</v>
      </c>
      <c r="CE24" s="12">
        <f>IF(RTD("cqg.rtd",,"StudyData","SUBMINUTE((CUS10),5,Regular)","FG",,"Close","5",D24,,,,,"D")="",NA(),RTD("cqg.rtd",,"StudyData","SUBMINUTE((CUS10),5,Regular)","FG",,"Close","5",D24,,,,,"T"))</f>
        <v>99.65625</v>
      </c>
      <c r="CF24" s="12"/>
      <c r="CG24" s="12">
        <f>IF(RTD("cqg.rtd",,"StudyData","CUS10","FG",,"Open","1",D24,,,,,"D")="",NA(),RTD("cqg.rtd",,"StudyData","CUS10","FG",,"Open","1",D24,,,,,"T"))</f>
        <v>99.59375</v>
      </c>
      <c r="CH24" s="12">
        <f>IF(RTD("cqg.rtd",,"StudyData","CUS10","FG",,"High","1",D24,,,,,"D")="",NA(),RTD("cqg.rtd",,"StudyData","CUS10","FG",,"High","1",D24,,,,,"T"))</f>
        <v>99.59375</v>
      </c>
      <c r="CI24" s="12">
        <f>IF(RTD("cqg.rtd",,"StudyData","CUS10","FG",,"Low","1",D24,,,,,"D")="",NA(),RTD("cqg.rtd",,"StudyData","CUS10","FG",,"Low","1",D24,,,,,"T"))</f>
        <v>99.546875</v>
      </c>
      <c r="CJ24" s="12">
        <f>IF(RTD("cqg.rtd",,"StudyData","CUS10","FG",,"Close","1",D24,,,,,"D")="",NA(),RTD("cqg.rtd",,"StudyData","CUS10","FG",,"Close","1",D24,,,,,"T"))</f>
        <v>99.578125</v>
      </c>
      <c r="CK24" s="12"/>
      <c r="CL24" s="12">
        <f>IF(RTD("cqg.rtd",,"StudyData","CUS10","FG",,"Open","5",D24,,,,,"D")="",NA(),RTD("cqg.rtd",,"StudyData","CUS10","FG",,"Open","5",D24,,,,,"T"))</f>
        <v>99.671875</v>
      </c>
      <c r="CM24" s="12">
        <f>IF(RTD("cqg.rtd",,"StudyData","CUS10","FG",,"High","5",D24,,,,,"D")="",NA(),RTD("cqg.rtd",,"StudyData","CUS10","FG",,"High","5",D24,,,,,"T"))</f>
        <v>99.71875</v>
      </c>
      <c r="CN24" s="12">
        <f>IF(RTD("cqg.rtd",,"StudyData","CUS10","FG",,"Low","5",D24,,,,,"D")="",NA(),RTD("cqg.rtd",,"StudyData","CUS10","FG",,"Low","5",D24,,,,,"T"))</f>
        <v>99.640625</v>
      </c>
      <c r="CO24" s="12">
        <f>IF(RTD("cqg.rtd",,"StudyData","CUS10","FG",,"Close","5",D24,,,,,"D")="",NA(),RTD("cqg.rtd",,"StudyData","CUS10","FG",,"Close","5",D24,,,,,"T"))</f>
        <v>99.6875</v>
      </c>
      <c r="CP24" s="12"/>
    </row>
    <row r="25" spans="2:94" ht="11.25" customHeight="1" x14ac:dyDescent="0.3">
      <c r="B25" s="13">
        <f>RTD("cqg.rtd",,"StudyData","SUBMINUTE((CUS10),1,Regular)","FG",,"Time","5",D25,,,,,"D")</f>
        <v>42342.444965277777</v>
      </c>
      <c r="C25" s="54">
        <f>IF(RTD("cqg.rtd",,"StudyData","SUBMINUTE((CUS10),1,FillGap)","Bar",,"Close","5",D25,,,,,"T")="",NA(),DOLLARFR(RTD("cqg.rtd",,"StudyData","SUBMINUTE((CUS10),1,FillGap)","Bar",,"Close","5",D25,,,,,"T"),32))</f>
        <v>99.215000000000003</v>
      </c>
      <c r="D25" s="14">
        <f t="shared" si="5"/>
        <v>-19</v>
      </c>
      <c r="E25" s="15">
        <f>IF( RTD("cqg.rtd",,"StudyData", "AlgOrdBidVol(SUBMINUTE((CUS10),1,Regular),1,0)",  "Bar",, "Open", "5",D25,,,,,"D")="",0,RTD("cqg.rtd",,"StudyData", "AlgOrdBidVol(SUBMINUTE((CUS10),1,Regular),1,0)",  "Bar",, "Open", "5",D25,,,,,"D"))</f>
        <v>0</v>
      </c>
      <c r="F25" s="15">
        <f xml:space="preserve"> IF(RTD("cqg.rtd",,"StudyData", "AlgOrdAskVol(SUBMINUTE((CUS10),1,Regular),1,0)",  "Bar",, "Open", "5",D25,,,,,"D")="",0,RTD("cqg.rtd",,"StudyData", "AlgOrdAskVol(SUBMINUTE((CUS10),1,Regular),1,0)",  "Bar",, "Open", "5",D25,,,,,"D"))</f>
        <v>0</v>
      </c>
      <c r="G25" s="18">
        <f xml:space="preserve"> RTD("cqg.rtd",,"StudyData","BAVolCr.BidVol^(SUBMINUTE((CUS10),1,FillGap),5,0)",  "Bar",, "Open", "5",D25,,,,,"D")</f>
        <v>0</v>
      </c>
      <c r="H25" s="18">
        <f xml:space="preserve"> RTD("cqg.rtd",,"StudyData","BAVolCr.AskVol^(SUBMINUTE((CUS10),1,Regular),5,0)",  "Bar",, "Open", "5",D25,,,,,"D")</f>
        <v>0</v>
      </c>
      <c r="I25" s="18">
        <f t="shared" si="0"/>
        <v>0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63">
        <f>RTD("cqg.rtd",,"StudyData","SUBMINUTE((CUS10),5,Regular)","FG",,"Time","5",D25,,,,,"D")</f>
        <v>42342.444039351853</v>
      </c>
      <c r="AA25" s="56">
        <f>IF(RTD("cqg.rtd",,"StudyData","SUBMINUTE((CUS10),5,Regular)","FG",,"Open","5",D25,,,,,"D")="",NA(),DOLLARFR(RTD("cqg.rtd",,"StudyData","SUBMINUTE((CUS10),5,Regular)","FG",,"Open","5",D25,,,,,"T"),32))</f>
        <v>99.21</v>
      </c>
      <c r="AB25" s="56">
        <f>IF(RTD("cqg.rtd",,"StudyData","SUBMINUTE((CUS10),5,Regular)","FG",,"High","5",D25,,,,,"D")="",NA(),DOLLARFR(RTD("cqg.rtd",,"StudyData","SUBMINUTE((CUS10),5,Regular)","FG",,"High","5",D25,,,,,"T"),32))</f>
        <v>99.21</v>
      </c>
      <c r="AC25" s="56">
        <f>IF(RTD("cqg.rtd",,"StudyData","SUBMINUTE((CUS10),5,Regular)","FG",,"Low","5",D25,,,,,"D")="",NA(),DOLLARFR(RTD("cqg.rtd",,"StudyData","SUBMINUTE((CUS10),5,Regular)","FG",,"Low","5",D25,,,,,"T"),32))</f>
        <v>99.204999999999998</v>
      </c>
      <c r="AD25" s="55">
        <f>IF(RTD("cqg.rtd",,"StudyData","SUBMINUTE((CUS10),5,FillGap)","Bar",,"Close","5",D25,,,,,"T")="",NA(),DOLLARFR(RTD("cqg.rtd",,"StudyData","SUBMINUTE((CUS10),5,FillGap)","Bar",,"Close","5",D25,,,,,"T"),32))</f>
        <v>99.204999999999998</v>
      </c>
      <c r="AE25" s="14">
        <f>IF( RTD("cqg.rtd",,"StudyData","AlgOrdBidVol(SUBMINUTE((CUS10),5,Regular),1,0)",  "Bar",, "Open", "5",D25,,,,,"D")="",0,RTD("cqg.rtd",,"StudyData","AlgOrdBidVol(SUBMINUTE((CUS10),5,Regular),1,0)",  "Bar",, "Open", "5",D25,,,,,"D"))</f>
        <v>0</v>
      </c>
      <c r="AF25" s="14">
        <f>IF( RTD("cqg.rtd",,"StudyData","AlgOrdAskVol(SUBMINUTE((CUS10),5,Regular),1,0)",  "Bar",, "Open", "5",D25,,,,,"D")="",0,RTD("cqg.rtd",,"StudyData","AlgOrdAskVol(SUBMINUTE((CUS10),5,Regular),1,0)",  "Bar",, "Open", "5",D25,,,,,"D"))</f>
        <v>0</v>
      </c>
      <c r="AG25" s="3">
        <f xml:space="preserve"> RTD("cqg.rtd",,"StudyData","BAVolCr.BidVol^(SUBMINUTE((CUS10),5,Regular),5,0)",  "Bar",, "Open", "5",D25,,,,,"D")</f>
        <v>0</v>
      </c>
      <c r="AH25" s="3">
        <f xml:space="preserve"> RTD("cqg.rtd",,"StudyData","BAVolCr.AskVol^(SUBMINUTE((CUS10),5,Regular),5,0)",  "Bar",, "Open", "5",D25,,,,,"D")</f>
        <v>4000</v>
      </c>
      <c r="AI25" s="12">
        <f t="shared" si="1"/>
        <v>0</v>
      </c>
      <c r="AJ25" s="16"/>
      <c r="AK25" s="17">
        <f>RTD("cqg.rtd",,"StudyData","CUS10","Bar",,"Time","1",D25,,,,,"D")</f>
        <v>42342.431944444441</v>
      </c>
      <c r="AL25" s="57">
        <f>IF(RTD("cqg.rtd",,"StudyData","CUS10","FG",,"Open","1",D25,,,,,"D")="",NA(),DOLLARFR(RTD("cqg.rtd",,"StudyData","CUS10","FG",,"Open","1",D25,,,,,"T"),32))</f>
        <v>99.185000000000002</v>
      </c>
      <c r="AM25" s="57">
        <f>IF(RTD("cqg.rtd",,"StudyData","CUS10","FG",,"High","1",D25,,,,,"D")="",NA(),DOLLARFR(RTD("cqg.rtd",,"StudyData","CUS10","FG",,"High","1",D25,,,,,"T"),32))</f>
        <v>99.19</v>
      </c>
      <c r="AN25" s="57">
        <f>IF(RTD("cqg.rtd",,"StudyData","CUS10","FG",,"Low","1",D25,,,,,"D")="",NA(),DOLLARFR(RTD("cqg.rtd",,"StudyData","CUS10","FG",,"Low","1",D25,,,,,"T"),32))</f>
        <v>99.18</v>
      </c>
      <c r="AO25" s="58">
        <f>IF(RTD("cqg.rtd",,"StudyData","CUS10","FG",,"Close","1",D25,,,,,"T")="",NA(),DOLLARFR(RTD("cqg.rtd",,"StudyData","CUS10","FG",,"Close","1",D25,,,,,"T"),32))</f>
        <v>99.18</v>
      </c>
      <c r="AP25" s="15">
        <f>IF( RTD("cqg.rtd",,"StudyData", "AlgOrdBidVol(CUS10)",  "Bar",, "Open", "1",D25,,,,,"D")="",0,RTD("cqg.rtd",,"StudyData", "AlgOrdBidVol(CUS10)",  "Bar",, "Open", "1",D25,,,,,"D"))</f>
        <v>0</v>
      </c>
      <c r="AQ25" s="15">
        <f xml:space="preserve"> IF(RTD("cqg.rtd",,"StudyData", "AlgOrdAskVol(CUS10)",  "Bar",, "Open", "1",D25,,,,,"D")="",0,RTD("cqg.rtd",,"StudyData", "AlgOrdAskVol(CUS10)",  "Bar",, "Open", "1",D25,,,,,"D"))</f>
        <v>0</v>
      </c>
      <c r="AR25" s="18">
        <f xml:space="preserve"> RTD("cqg.rtd",,"StudyData","BAVolCr.BidVol^(CUS10)",  "Bar",, "Open", "1",D25,,,,,"D")</f>
        <v>25</v>
      </c>
      <c r="AS25" s="18">
        <f xml:space="preserve"> RTD("cqg.rtd",,"StudyData","BAVolCr.AskVol^(CUS10)",  "Bar",, "Open", "1",D25,,,,,"D")</f>
        <v>38</v>
      </c>
      <c r="AT25" s="53">
        <f t="shared" si="2"/>
        <v>0</v>
      </c>
      <c r="AU25" s="10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36">
        <f>RTD("cqg.rtd",,"StudyData","CUS10","Bar",,"Time","5",D25,,,,,"D")</f>
        <v>42342.378472222219</v>
      </c>
      <c r="BM25" s="59">
        <f>IF(RTD("cqg.rtd",,"StudyData","CUS10","FG",,"Open","5",D25,,,,,"D")="",NA(),DOLLARFR(RTD("cqg.rtd",,"StudyData","CUS10","FG",,"Open","5",D25,,,,,"T"),32))</f>
        <v>99.194999999999993</v>
      </c>
      <c r="BN25" s="54">
        <f>IF(RTD("cqg.rtd",,"StudyData","CUS10","FG",,"High","5",D25,,,,,"D")="",NA(),DOLLARFR(RTD("cqg.rtd",,"StudyData","CUS10","FG",,"High","5",D25,,,,,"T"),32))</f>
        <v>99.22</v>
      </c>
      <c r="BO25" s="60">
        <f>IF(RTD("cqg.rtd",,"StudyData","CUS10","FG",,"Low","5",D25,,,,,"D")="",NA(),DOLLARFR(RTD("cqg.rtd",,"StudyData","CUS10","FG",,"Low","5",D25,,,,,"T"),32))</f>
        <v>99.194999999999993</v>
      </c>
      <c r="BP25" s="59">
        <f>IF(RTD("cqg.rtd",,"StudyData","CUS10","FG",,"Close","5",D25,,,,,"T")="",NA(),DOLLARFR(RTD("cqg.rtd",,"StudyData","CUS10","FG",,"Close","5",D25,,,,,"T"),32))</f>
        <v>99.215000000000003</v>
      </c>
      <c r="BQ25" s="14">
        <f>IF( RTD("cqg.rtd",,"StudyData","AlgOrdBidVol(CUS10)",  "Bar",, "Open", "5",D25,,,,,"D")="",0,RTD("cqg.rtd",,"StudyData","AlgOrdBidVol(CUS10)",  "Bar",, "Open", "5",D25,,,,,"D"))</f>
        <v>44</v>
      </c>
      <c r="BR25" s="14">
        <f>IF( RTD("cqg.rtd",,"StudyData","AlgOrdAskVol(CUS10)",  "Bar",, "Open", "5",D25,,,,,"D")="",0,RTD("cqg.rtd",,"StudyData","AlgOrdAskVol(CUS10)",  "Bar",, "Open", "5",D25,,,,,"D"))</f>
        <v>0</v>
      </c>
      <c r="BS25" s="12">
        <f xml:space="preserve"> RTD("cqg.rtd",,"StudyData","BAVolCr.BidVol^(CUS10)",  "Bar",, "Open", "5",D25,,,,,"D")</f>
        <v>361</v>
      </c>
      <c r="BT25" s="12">
        <f xml:space="preserve"> RTD("cqg.rtd",,"StudyData","BAVolCr.AskVol^(CUS10)",  "Bar",, "Open", "5",D25,,,,,"D")</f>
        <v>294</v>
      </c>
      <c r="BU25" s="12">
        <f t="shared" si="3"/>
        <v>1</v>
      </c>
      <c r="BZ25" s="12">
        <f>IF(RTD("cqg.rtd",,"StudyData","SUBMINUTE((CUS10),1,FillGap)","Bar",,"Close","5",D25,,,,,"T")="",NA(),RTD("cqg.rtd",,"StudyData","SUBMINUTE((CUS10),1,FillGap)","Bar",,"Close","5",D25,,,,,"T"))</f>
        <v>99.671875</v>
      </c>
      <c r="CA25" s="12"/>
      <c r="CB25" s="12">
        <f>IF(RTD("cqg.rtd",,"StudyData","SUBMINUTE((CUS10),5,Regular)","FG",,"Open","5",D25,,,,,"D")="",NA(),RTD("cqg.rtd",,"StudyData","SUBMINUTE((CUS10),5,Regular)","FG",,"Open","5",D25,,,,,"T"))</f>
        <v>99.65625</v>
      </c>
      <c r="CC25" s="12">
        <f>IF(RTD("cqg.rtd",,"StudyData","SUBMINUTE((CUS10),5,Regular)","FG",,"High","5",D25,,,,,"D")="",NA(),RTD("cqg.rtd",,"StudyData","SUBMINUTE((CUS10),5,Regular)","FG",,"High","5",D25,,,,,"T"))</f>
        <v>99.65625</v>
      </c>
      <c r="CD25" s="12">
        <f>IF(RTD("cqg.rtd",,"StudyData","SUBMINUTE((CUS10),5,Regular)","FG",,"Low","5",D25,,,,,"D")="",NA(),RTD("cqg.rtd",,"StudyData","SUBMINUTE((CUS10),5,Regular)","FG",,"Low","5",D25,,,,,"T"))</f>
        <v>99.640625</v>
      </c>
      <c r="CE25" s="12">
        <f>IF(RTD("cqg.rtd",,"StudyData","SUBMINUTE((CUS10),5,Regular)","FG",,"Close","5",D25,,,,,"D")="",NA(),RTD("cqg.rtd",,"StudyData","SUBMINUTE((CUS10),5,Regular)","FG",,"Close","5",D25,,,,,"T"))</f>
        <v>99.640625</v>
      </c>
      <c r="CF25" s="12"/>
      <c r="CG25" s="12">
        <f>IF(RTD("cqg.rtd",,"StudyData","CUS10","FG",,"Open","1",D25,,,,,"D")="",NA(),RTD("cqg.rtd",,"StudyData","CUS10","FG",,"Open","1",D25,,,,,"T"))</f>
        <v>99.578125</v>
      </c>
      <c r="CH25" s="12">
        <f>IF(RTD("cqg.rtd",,"StudyData","CUS10","FG",,"High","1",D25,,,,,"D")="",NA(),RTD("cqg.rtd",,"StudyData","CUS10","FG",,"High","1",D25,,,,,"T"))</f>
        <v>99.59375</v>
      </c>
      <c r="CI25" s="12">
        <f>IF(RTD("cqg.rtd",,"StudyData","CUS10","FG",,"Low","1",D25,,,,,"D")="",NA(),RTD("cqg.rtd",,"StudyData","CUS10","FG",,"Low","1",D25,,,,,"T"))</f>
        <v>99.5625</v>
      </c>
      <c r="CJ25" s="12">
        <f>IF(RTD("cqg.rtd",,"StudyData","CUS10","FG",,"Close","1",D25,,,,,"D")="",NA(),RTD("cqg.rtd",,"StudyData","CUS10","FG",,"Close","1",D25,,,,,"T"))</f>
        <v>99.5625</v>
      </c>
      <c r="CK25" s="12"/>
      <c r="CL25" s="12">
        <f>IF(RTD("cqg.rtd",,"StudyData","CUS10","FG",,"Open","5",D25,,,,,"D")="",NA(),RTD("cqg.rtd",,"StudyData","CUS10","FG",,"Open","5",D25,,,,,"T"))</f>
        <v>99.609375</v>
      </c>
      <c r="CM25" s="12">
        <f>IF(RTD("cqg.rtd",,"StudyData","CUS10","FG",,"High","5",D25,,,,,"D")="",NA(),RTD("cqg.rtd",,"StudyData","CUS10","FG",,"High","5",D25,,,,,"T"))</f>
        <v>99.6875</v>
      </c>
      <c r="CN25" s="12">
        <f>IF(RTD("cqg.rtd",,"StudyData","CUS10","FG",,"Low","5",D25,,,,,"D")="",NA(),RTD("cqg.rtd",,"StudyData","CUS10","FG",,"Low","5",D25,,,,,"T"))</f>
        <v>99.609375</v>
      </c>
      <c r="CO25" s="12">
        <f>IF(RTD("cqg.rtd",,"StudyData","CUS10","FG",,"Close","5",D25,,,,,"D")="",NA(),RTD("cqg.rtd",,"StudyData","CUS10","FG",,"Close","5",D25,,,,,"T"))</f>
        <v>99.671875</v>
      </c>
      <c r="CP25" s="12"/>
    </row>
    <row r="26" spans="2:94" ht="11.25" customHeight="1" x14ac:dyDescent="0.3">
      <c r="B26" s="13">
        <f>RTD("cqg.rtd",,"StudyData","SUBMINUTE((CUS10),1,Regular)","FG",,"Time","5",D26,,,,,"D")</f>
        <v>42342.444953703707</v>
      </c>
      <c r="C26" s="54">
        <f>IF(RTD("cqg.rtd",,"StudyData","SUBMINUTE((CUS10),1,FillGap)","Bar",,"Close","5",D26,,,,,"T")="",NA(),DOLLARFR(RTD("cqg.rtd",,"StudyData","SUBMINUTE((CUS10),1,FillGap)","Bar",,"Close","5",D26,,,,,"T"),32))</f>
        <v>99.21</v>
      </c>
      <c r="D26" s="14">
        <f t="shared" si="5"/>
        <v>-20</v>
      </c>
      <c r="E26" s="15">
        <f>IF( RTD("cqg.rtd",,"StudyData", "AlgOrdBidVol(SUBMINUTE((CUS10),1,Regular),1,0)",  "Bar",, "Open", "5",D26,,,,,"D")="",0,RTD("cqg.rtd",,"StudyData", "AlgOrdBidVol(SUBMINUTE((CUS10),1,Regular),1,0)",  "Bar",, "Open", "5",D26,,,,,"D"))</f>
        <v>0</v>
      </c>
      <c r="F26" s="15">
        <f xml:space="preserve"> IF(RTD("cqg.rtd",,"StudyData", "AlgOrdAskVol(SUBMINUTE((CUS10),1,Regular),1,0)",  "Bar",, "Open", "5",D26,,,,,"D")="",0,RTD("cqg.rtd",,"StudyData", "AlgOrdAskVol(SUBMINUTE((CUS10),1,Regular),1,0)",  "Bar",, "Open", "5",D26,,,,,"D"))</f>
        <v>0</v>
      </c>
      <c r="G26" s="18">
        <f xml:space="preserve"> RTD("cqg.rtd",,"StudyData","BAVolCr.BidVol^(SUBMINUTE((CUS10),1,FillGap),5,0)",  "Bar",, "Open", "5",D26,,,,,"D")</f>
        <v>0</v>
      </c>
      <c r="H26" s="18">
        <f xml:space="preserve"> RTD("cqg.rtd",,"StudyData","BAVolCr.AskVol^(SUBMINUTE((CUS10),1,Regular),5,0)",  "Bar",, "Open", "5",D26,,,,,"D")</f>
        <v>0</v>
      </c>
      <c r="I26" s="18">
        <f t="shared" si="0"/>
        <v>0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63">
        <f>RTD("cqg.rtd",,"StudyData","SUBMINUTE((CUS10),5,Regular)","FG",,"Time","5",D26,,,,,"D")</f>
        <v>42342.443981481483</v>
      </c>
      <c r="AA26" s="56">
        <f>IF(RTD("cqg.rtd",,"StudyData","SUBMINUTE((CUS10),5,Regular)","FG",,"Open","5",D26,,,,,"D")="",NA(),DOLLARFR(RTD("cqg.rtd",,"StudyData","SUBMINUTE((CUS10),5,Regular)","FG",,"Open","5",D26,,,,,"T"),32))</f>
        <v>99.204999999999998</v>
      </c>
      <c r="AB26" s="56">
        <f>IF(RTD("cqg.rtd",,"StudyData","SUBMINUTE((CUS10),5,Regular)","FG",,"High","5",D26,,,,,"D")="",NA(),DOLLARFR(RTD("cqg.rtd",,"StudyData","SUBMINUTE((CUS10),5,Regular)","FG",,"High","5",D26,,,,,"T"),32))</f>
        <v>99.215000000000003</v>
      </c>
      <c r="AC26" s="56">
        <f>IF(RTD("cqg.rtd",,"StudyData","SUBMINUTE((CUS10),5,Regular)","FG",,"Low","5",D26,,,,,"D")="",NA(),DOLLARFR(RTD("cqg.rtd",,"StudyData","SUBMINUTE((CUS10),5,Regular)","FG",,"Low","5",D26,,,,,"T"),32))</f>
        <v>99.204999999999998</v>
      </c>
      <c r="AD26" s="55">
        <f>IF(RTD("cqg.rtd",,"StudyData","SUBMINUTE((CUS10),5,FillGap)","Bar",,"Close","5",D26,,,,,"T")="",NA(),DOLLARFR(RTD("cqg.rtd",,"StudyData","SUBMINUTE((CUS10),5,FillGap)","Bar",,"Close","5",D26,,,,,"T"),32))</f>
        <v>99.204999999999998</v>
      </c>
      <c r="AE26" s="14">
        <f>IF( RTD("cqg.rtd",,"StudyData","AlgOrdBidVol(SUBMINUTE((CUS10),5,Regular),1,0)",  "Bar",, "Open", "5",D26,,,,,"D")="",0,RTD("cqg.rtd",,"StudyData","AlgOrdBidVol(SUBMINUTE((CUS10),5,Regular),1,0)",  "Bar",, "Open", "5",D26,,,,,"D"))</f>
        <v>0</v>
      </c>
      <c r="AF26" s="14">
        <f>IF( RTD("cqg.rtd",,"StudyData","AlgOrdAskVol(SUBMINUTE((CUS10),5,Regular),1,0)",  "Bar",, "Open", "5",D26,,,,,"D")="",0,RTD("cqg.rtd",,"StudyData","AlgOrdAskVol(SUBMINUTE((CUS10),5,Regular),1,0)",  "Bar",, "Open", "5",D26,,,,,"D"))</f>
        <v>0</v>
      </c>
      <c r="AG26" s="3">
        <f xml:space="preserve"> RTD("cqg.rtd",,"StudyData","BAVolCr.BidVol^(SUBMINUTE((CUS10),5,Regular),5,0)",  "Bar",, "Open", "5",D26,,,,,"D")</f>
        <v>0</v>
      </c>
      <c r="AH26" s="3">
        <f xml:space="preserve"> RTD("cqg.rtd",,"StudyData","BAVolCr.AskVol^(SUBMINUTE((CUS10),5,Regular),5,0)",  "Bar",, "Open", "5",D26,,,,,"D")</f>
        <v>4000</v>
      </c>
      <c r="AI26" s="12">
        <f t="shared" si="1"/>
        <v>0</v>
      </c>
      <c r="AJ26" s="16"/>
      <c r="AK26" s="17">
        <f>RTD("cqg.rtd",,"StudyData","CUS10","Bar",,"Time","1",D26,,,,,"D")</f>
        <v>42342.431250000001</v>
      </c>
      <c r="AL26" s="57">
        <f>IF(RTD("cqg.rtd",,"StudyData","CUS10","FG",,"Open","1",D26,,,,,"D")="",NA(),DOLLARFR(RTD("cqg.rtd",,"StudyData","CUS10","FG",,"Open","1",D26,,,,,"T"),32))</f>
        <v>99.18</v>
      </c>
      <c r="AM26" s="57">
        <f>IF(RTD("cqg.rtd",,"StudyData","CUS10","FG",,"High","1",D26,,,,,"D")="",NA(),DOLLARFR(RTD("cqg.rtd",,"StudyData","CUS10","FG",,"High","1",D26,,,,,"T"),32))</f>
        <v>99.19</v>
      </c>
      <c r="AN26" s="57">
        <f>IF(RTD("cqg.rtd",,"StudyData","CUS10","FG",,"Low","1",D26,,,,,"D")="",NA(),DOLLARFR(RTD("cqg.rtd",,"StudyData","CUS10","FG",,"Low","1",D26,,,,,"T"),32))</f>
        <v>99.18</v>
      </c>
      <c r="AO26" s="58">
        <f>IF(RTD("cqg.rtd",,"StudyData","CUS10","FG",,"Close","1",D26,,,,,"T")="",NA(),DOLLARFR(RTD("cqg.rtd",,"StudyData","CUS10","FG",,"Close","1",D26,,,,,"T"),32))</f>
        <v>99.18</v>
      </c>
      <c r="AP26" s="15">
        <f>IF( RTD("cqg.rtd",,"StudyData", "AlgOrdBidVol(CUS10)",  "Bar",, "Open", "1",D26,,,,,"D")="",0,RTD("cqg.rtd",,"StudyData", "AlgOrdBidVol(CUS10)",  "Bar",, "Open", "1",D26,,,,,"D"))</f>
        <v>3</v>
      </c>
      <c r="AQ26" s="15">
        <f xml:space="preserve"> IF(RTD("cqg.rtd",,"StudyData", "AlgOrdAskVol(CUS10)",  "Bar",, "Open", "1",D26,,,,,"D")="",0,RTD("cqg.rtd",,"StudyData", "AlgOrdAskVol(CUS10)",  "Bar",, "Open", "1",D26,,,,,"D"))</f>
        <v>0</v>
      </c>
      <c r="AR26" s="18">
        <f xml:space="preserve"> RTD("cqg.rtd",,"StudyData","BAVolCr.BidVol^(CUS10)",  "Bar",, "Open", "1",D26,,,,,"D")</f>
        <v>25</v>
      </c>
      <c r="AS26" s="18">
        <f xml:space="preserve"> RTD("cqg.rtd",,"StudyData","BAVolCr.AskVol^(CUS10)",  "Bar",, "Open", "1",D26,,,,,"D")</f>
        <v>54</v>
      </c>
      <c r="AT26" s="53">
        <f t="shared" si="2"/>
        <v>0</v>
      </c>
      <c r="AU26" s="10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36">
        <f>RTD("cqg.rtd",,"StudyData","CUS10","Bar",,"Time","5",D26,,,,,"D")</f>
        <v>42342.375</v>
      </c>
      <c r="BM26" s="59">
        <f>IF(RTD("cqg.rtd",,"StudyData","CUS10","FG",,"Open","5",D26,,,,,"D")="",NA(),DOLLARFR(RTD("cqg.rtd",,"StudyData","CUS10","FG",,"Open","5",D26,,,,,"T"),32))</f>
        <v>99.17</v>
      </c>
      <c r="BN26" s="54">
        <f>IF(RTD("cqg.rtd",,"StudyData","CUS10","FG",,"High","5",D26,,,,,"D")="",NA(),DOLLARFR(RTD("cqg.rtd",,"StudyData","CUS10","FG",,"High","5",D26,,,,,"T"),32))</f>
        <v>99.204999999999998</v>
      </c>
      <c r="BO26" s="60">
        <f>IF(RTD("cqg.rtd",,"StudyData","CUS10","FG",,"Low","5",D26,,,,,"D")="",NA(),DOLLARFR(RTD("cqg.rtd",,"StudyData","CUS10","FG",,"Low","5",D26,,,,,"T"),32))</f>
        <v>99.165000000000006</v>
      </c>
      <c r="BP26" s="59">
        <f>IF(RTD("cqg.rtd",,"StudyData","CUS10","FG",,"Close","5",D26,,,,,"T")="",NA(),DOLLARFR(RTD("cqg.rtd",,"StudyData","CUS10","FG",,"Close","5",D26,,,,,"T"),32))</f>
        <v>99.194999999999993</v>
      </c>
      <c r="BQ26" s="14">
        <f>IF( RTD("cqg.rtd",,"StudyData","AlgOrdBidVol(CUS10)",  "Bar",, "Open", "5",D26,,,,,"D")="",0,RTD("cqg.rtd",,"StudyData","AlgOrdBidVol(CUS10)",  "Bar",, "Open", "5",D26,,,,,"D"))</f>
        <v>0</v>
      </c>
      <c r="BR26" s="14">
        <f>IF( RTD("cqg.rtd",,"StudyData","AlgOrdAskVol(CUS10)",  "Bar",, "Open", "5",D26,,,,,"D")="",0,RTD("cqg.rtd",,"StudyData","AlgOrdAskVol(CUS10)",  "Bar",, "Open", "5",D26,,,,,"D"))</f>
        <v>0</v>
      </c>
      <c r="BS26" s="12">
        <f xml:space="preserve"> RTD("cqg.rtd",,"StudyData","BAVolCr.BidVol^(CUS10)",  "Bar",, "Open", "5",D26,,,,,"D")</f>
        <v>354</v>
      </c>
      <c r="BT26" s="12">
        <f xml:space="preserve"> RTD("cqg.rtd",,"StudyData","BAVolCr.AskVol^(CUS10)",  "Bar",, "Open", "5",D26,,,,,"D")</f>
        <v>252</v>
      </c>
      <c r="BU26" s="12">
        <f t="shared" si="3"/>
        <v>0</v>
      </c>
      <c r="BZ26" s="12">
        <f>IF(RTD("cqg.rtd",,"StudyData","SUBMINUTE((CUS10),1,FillGap)","Bar",,"Close","5",D26,,,,,"T")="",NA(),RTD("cqg.rtd",,"StudyData","SUBMINUTE((CUS10),1,FillGap)","Bar",,"Close","5",D26,,,,,"T"))</f>
        <v>99.65625</v>
      </c>
      <c r="CA26" s="12"/>
      <c r="CB26" s="12">
        <f>IF(RTD("cqg.rtd",,"StudyData","SUBMINUTE((CUS10),5,Regular)","FG",,"Open","5",D26,,,,,"D")="",NA(),RTD("cqg.rtd",,"StudyData","SUBMINUTE((CUS10),5,Regular)","FG",,"Open","5",D26,,,,,"T"))</f>
        <v>99.640625</v>
      </c>
      <c r="CC26" s="12">
        <f>IF(RTD("cqg.rtd",,"StudyData","SUBMINUTE((CUS10),5,Regular)","FG",,"High","5",D26,,,,,"D")="",NA(),RTD("cqg.rtd",,"StudyData","SUBMINUTE((CUS10),5,Regular)","FG",,"High","5",D26,,,,,"T"))</f>
        <v>99.671875</v>
      </c>
      <c r="CD26" s="12">
        <f>IF(RTD("cqg.rtd",,"StudyData","SUBMINUTE((CUS10),5,Regular)","FG",,"Low","5",D26,,,,,"D")="",NA(),RTD("cqg.rtd",,"StudyData","SUBMINUTE((CUS10),5,Regular)","FG",,"Low","5",D26,,,,,"T"))</f>
        <v>99.640625</v>
      </c>
      <c r="CE26" s="12">
        <f>IF(RTD("cqg.rtd",,"StudyData","SUBMINUTE((CUS10),5,Regular)","FG",,"Close","5",D26,,,,,"D")="",NA(),RTD("cqg.rtd",,"StudyData","SUBMINUTE((CUS10),5,Regular)","FG",,"Close","5",D26,,,,,"T"))</f>
        <v>99.640625</v>
      </c>
      <c r="CF26" s="12"/>
      <c r="CG26" s="12">
        <f>IF(RTD("cqg.rtd",,"StudyData","CUS10","FG",,"Open","1",D26,,,,,"D")="",NA(),RTD("cqg.rtd",,"StudyData","CUS10","FG",,"Open","1",D26,,,,,"T"))</f>
        <v>99.5625</v>
      </c>
      <c r="CH26" s="12">
        <f>IF(RTD("cqg.rtd",,"StudyData","CUS10","FG",,"High","1",D26,,,,,"D")="",NA(),RTD("cqg.rtd",,"StudyData","CUS10","FG",,"High","1",D26,,,,,"T"))</f>
        <v>99.59375</v>
      </c>
      <c r="CI26" s="12">
        <f>IF(RTD("cqg.rtd",,"StudyData","CUS10","FG",,"Low","1",D26,,,,,"D")="",NA(),RTD("cqg.rtd",,"StudyData","CUS10","FG",,"Low","1",D26,,,,,"T"))</f>
        <v>99.5625</v>
      </c>
      <c r="CJ26" s="12">
        <f>IF(RTD("cqg.rtd",,"StudyData","CUS10","FG",,"Close","1",D26,,,,,"D")="",NA(),RTD("cqg.rtd",,"StudyData","CUS10","FG",,"Close","1",D26,,,,,"T"))</f>
        <v>99.5625</v>
      </c>
      <c r="CK26" s="12"/>
      <c r="CL26" s="12">
        <f>IF(RTD("cqg.rtd",,"StudyData","CUS10","FG",,"Open","5",D26,,,,,"D")="",NA(),RTD("cqg.rtd",,"StudyData","CUS10","FG",,"Open","5",D26,,,,,"T"))</f>
        <v>99.53125</v>
      </c>
      <c r="CM26" s="12">
        <f>IF(RTD("cqg.rtd",,"StudyData","CUS10","FG",,"High","5",D26,,,,,"D")="",NA(),RTD("cqg.rtd",,"StudyData","CUS10","FG",,"High","5",D26,,,,,"T"))</f>
        <v>99.640625</v>
      </c>
      <c r="CN26" s="12">
        <f>IF(RTD("cqg.rtd",,"StudyData","CUS10","FG",,"Low","5",D26,,,,,"D")="",NA(),RTD("cqg.rtd",,"StudyData","CUS10","FG",,"Low","5",D26,,,,,"T"))</f>
        <v>99.515625</v>
      </c>
      <c r="CO26" s="12">
        <f>IF(RTD("cqg.rtd",,"StudyData","CUS10","FG",,"Close","5",D26,,,,,"D")="",NA(),RTD("cqg.rtd",,"StudyData","CUS10","FG",,"Close","5",D26,,,,,"T"))</f>
        <v>99.609375</v>
      </c>
      <c r="CP26" s="12"/>
    </row>
    <row r="27" spans="2:94" ht="11.25" customHeight="1" x14ac:dyDescent="0.3">
      <c r="B27" s="13">
        <f>RTD("cqg.rtd",,"StudyData","SUBMINUTE((CUS10),1,Regular)","FG",,"Time","5",D27,,,,,"D")</f>
        <v>42342.44494212963</v>
      </c>
      <c r="C27" s="54">
        <f>IF(RTD("cqg.rtd",,"StudyData","SUBMINUTE((CUS10),1,FillGap)","Bar",,"Close","5",D27,,,,,"T")="",NA(),DOLLARFR(RTD("cqg.rtd",,"StudyData","SUBMINUTE((CUS10),1,FillGap)","Bar",,"Close","5",D27,,,,,"T"),32))</f>
        <v>99.215000000000003</v>
      </c>
      <c r="D27" s="14">
        <f t="shared" si="5"/>
        <v>-21</v>
      </c>
      <c r="E27" s="15">
        <f>IF( RTD("cqg.rtd",,"StudyData", "AlgOrdBidVol(SUBMINUTE((CUS10),1,Regular),1,0)",  "Bar",, "Open", "5",D27,,,,,"D")="",0,RTD("cqg.rtd",,"StudyData", "AlgOrdBidVol(SUBMINUTE((CUS10),1,Regular),1,0)",  "Bar",, "Open", "5",D27,,,,,"D"))</f>
        <v>0</v>
      </c>
      <c r="F27" s="15">
        <f xml:space="preserve"> IF(RTD("cqg.rtd",,"StudyData", "AlgOrdAskVol(SUBMINUTE((CUS10),1,Regular),1,0)",  "Bar",, "Open", "5",D27,,,,,"D")="",0,RTD("cqg.rtd",,"StudyData", "AlgOrdAskVol(SUBMINUTE((CUS10),1,Regular),1,0)",  "Bar",, "Open", "5",D27,,,,,"D"))</f>
        <v>0</v>
      </c>
      <c r="G27" s="18">
        <f xml:space="preserve"> RTD("cqg.rtd",,"StudyData","BAVolCr.BidVol^(SUBMINUTE((CUS10),1,FillGap),5,0)",  "Bar",, "Open", "5",D27,,,,,"D")</f>
        <v>0</v>
      </c>
      <c r="H27" s="18">
        <f xml:space="preserve"> RTD("cqg.rtd",,"StudyData","BAVolCr.AskVol^(SUBMINUTE((CUS10),1,Regular),5,0)",  "Bar",, "Open", "5",D27,,,,,"D")</f>
        <v>0</v>
      </c>
      <c r="I27" s="18">
        <f t="shared" si="0"/>
        <v>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63">
        <f>RTD("cqg.rtd",,"StudyData","SUBMINUTE((CUS10),5,Regular)","FG",,"Time","5",D27,,,,,"D")</f>
        <v>42342.443923611107</v>
      </c>
      <c r="AA27" s="56">
        <f>IF(RTD("cqg.rtd",,"StudyData","SUBMINUTE((CUS10),5,Regular)","FG",,"Open","5",D27,,,,,"D")="",NA(),DOLLARFR(RTD("cqg.rtd",,"StudyData","SUBMINUTE((CUS10),5,Regular)","FG",,"Open","5",D27,,,,,"T"),32))</f>
        <v>99.21</v>
      </c>
      <c r="AB27" s="56">
        <f>IF(RTD("cqg.rtd",,"StudyData","SUBMINUTE((CUS10),5,Regular)","FG",,"High","5",D27,,,,,"D")="",NA(),DOLLARFR(RTD("cqg.rtd",,"StudyData","SUBMINUTE((CUS10),5,Regular)","FG",,"High","5",D27,,,,,"T"),32))</f>
        <v>99.21</v>
      </c>
      <c r="AC27" s="56">
        <f>IF(RTD("cqg.rtd",,"StudyData","SUBMINUTE((CUS10),5,Regular)","FG",,"Low","5",D27,,,,,"D")="",NA(),DOLLARFR(RTD("cqg.rtd",,"StudyData","SUBMINUTE((CUS10),5,Regular)","FG",,"Low","5",D27,,,,,"T"),32))</f>
        <v>99.204999999999998</v>
      </c>
      <c r="AD27" s="55">
        <f>IF(RTD("cqg.rtd",,"StudyData","SUBMINUTE((CUS10),5,FillGap)","Bar",,"Close","5",D27,,,,,"T")="",NA(),DOLLARFR(RTD("cqg.rtd",,"StudyData","SUBMINUTE((CUS10),5,FillGap)","Bar",,"Close","5",D27,,,,,"T"),32))</f>
        <v>99.204999999999998</v>
      </c>
      <c r="AE27" s="14">
        <f>IF( RTD("cqg.rtd",,"StudyData","AlgOrdBidVol(SUBMINUTE((CUS10),5,Regular),1,0)",  "Bar",, "Open", "5",D27,,,,,"D")="",0,RTD("cqg.rtd",,"StudyData","AlgOrdBidVol(SUBMINUTE((CUS10),5,Regular),1,0)",  "Bar",, "Open", "5",D27,,,,,"D"))</f>
        <v>0</v>
      </c>
      <c r="AF27" s="14">
        <f>IF( RTD("cqg.rtd",,"StudyData","AlgOrdAskVol(SUBMINUTE((CUS10),5,Regular),1,0)",  "Bar",, "Open", "5",D27,,,,,"D")="",0,RTD("cqg.rtd",,"StudyData","AlgOrdAskVol(SUBMINUTE((CUS10),5,Regular),1,0)",  "Bar",, "Open", "5",D27,,,,,"D"))</f>
        <v>0</v>
      </c>
      <c r="AG27" s="3">
        <f xml:space="preserve"> RTD("cqg.rtd",,"StudyData","BAVolCr.BidVol^(SUBMINUTE((CUS10),5,Regular),5,0)",  "Bar",, "Open", "5",D27,,,,,"D")</f>
        <v>0</v>
      </c>
      <c r="AH27" s="3">
        <f xml:space="preserve"> RTD("cqg.rtd",,"StudyData","BAVolCr.AskVol^(SUBMINUTE((CUS10),5,Regular),5,0)",  "Bar",, "Open", "5",D27,,,,,"D")</f>
        <v>0</v>
      </c>
      <c r="AI27" s="12">
        <f t="shared" si="1"/>
        <v>0</v>
      </c>
      <c r="AJ27" s="16"/>
      <c r="AK27" s="17">
        <f>RTD("cqg.rtd",,"StudyData","CUS10","Bar",,"Time","1",D27,,,,,"D")</f>
        <v>42342.430555555555</v>
      </c>
      <c r="AL27" s="57">
        <f>IF(RTD("cqg.rtd",,"StudyData","CUS10","FG",,"Open","1",D27,,,,,"D")="",NA(),DOLLARFR(RTD("cqg.rtd",,"StudyData","CUS10","FG",,"Open","1",D27,,,,,"T"),32))</f>
        <v>99.18</v>
      </c>
      <c r="AM27" s="57">
        <f>IF(RTD("cqg.rtd",,"StudyData","CUS10","FG",,"High","1",D27,,,,,"D")="",NA(),DOLLARFR(RTD("cqg.rtd",,"StudyData","CUS10","FG",,"High","1",D27,,,,,"T"),32))</f>
        <v>99.19</v>
      </c>
      <c r="AN27" s="57">
        <f>IF(RTD("cqg.rtd",,"StudyData","CUS10","FG",,"Low","1",D27,,,,,"D")="",NA(),DOLLARFR(RTD("cqg.rtd",,"StudyData","CUS10","FG",,"Low","1",D27,,,,,"T"),32))</f>
        <v>99.17</v>
      </c>
      <c r="AO27" s="58">
        <f>IF(RTD("cqg.rtd",,"StudyData","CUS10","FG",,"Close","1",D27,,,,,"T")="",NA(),DOLLARFR(RTD("cqg.rtd",,"StudyData","CUS10","FG",,"Close","1",D27,,,,,"T"),32))</f>
        <v>99.18</v>
      </c>
      <c r="AP27" s="15">
        <f>IF( RTD("cqg.rtd",,"StudyData", "AlgOrdBidVol(CUS10)",  "Bar",, "Open", "1",D27,,,,,"D")="",0,RTD("cqg.rtd",,"StudyData", "AlgOrdBidVol(CUS10)",  "Bar",, "Open", "1",D27,,,,,"D"))</f>
        <v>0</v>
      </c>
      <c r="AQ27" s="15">
        <f xml:space="preserve"> IF(RTD("cqg.rtd",,"StudyData", "AlgOrdAskVol(CUS10)",  "Bar",, "Open", "1",D27,,,,,"D")="",0,RTD("cqg.rtd",,"StudyData", "AlgOrdAskVol(CUS10)",  "Bar",, "Open", "1",D27,,,,,"D"))</f>
        <v>0</v>
      </c>
      <c r="AR27" s="18">
        <f xml:space="preserve"> RTD("cqg.rtd",,"StudyData","BAVolCr.BidVol^(CUS10)",  "Bar",, "Open", "1",D27,,,,,"D")</f>
        <v>23</v>
      </c>
      <c r="AS27" s="18">
        <f xml:space="preserve"> RTD("cqg.rtd",,"StudyData","BAVolCr.AskVol^(CUS10)",  "Bar",, "Open", "1",D27,,,,,"D")</f>
        <v>50</v>
      </c>
      <c r="AT27" s="53">
        <f t="shared" si="2"/>
        <v>0</v>
      </c>
      <c r="AU27" s="10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36">
        <f>RTD("cqg.rtd",,"StudyData","CUS10","Bar",,"Time","5",D27,,,,,"D")</f>
        <v>42342.371527777781</v>
      </c>
      <c r="BM27" s="59">
        <f>IF(RTD("cqg.rtd",,"StudyData","CUS10","FG",,"Open","5",D27,,,,,"D")="",NA(),DOLLARFR(RTD("cqg.rtd",,"StudyData","CUS10","FG",,"Open","5",D27,,,,,"T"),32))</f>
        <v>99.174999999999997</v>
      </c>
      <c r="BN27" s="54">
        <f>IF(RTD("cqg.rtd",,"StudyData","CUS10","FG",,"High","5",D27,,,,,"D")="",NA(),DOLLARFR(RTD("cqg.rtd",,"StudyData","CUS10","FG",,"High","5",D27,,,,,"T"),32))</f>
        <v>99.185000000000002</v>
      </c>
      <c r="BO27" s="60">
        <f>IF(RTD("cqg.rtd",,"StudyData","CUS10","FG",,"Low","5",D27,,,,,"D")="",NA(),DOLLARFR(RTD("cqg.rtd",,"StudyData","CUS10","FG",,"Low","5",D27,,,,,"T"),32))</f>
        <v>99.17</v>
      </c>
      <c r="BP27" s="59">
        <f>IF(RTD("cqg.rtd",,"StudyData","CUS10","FG",,"Close","5",D27,,,,,"T")="",NA(),DOLLARFR(RTD("cqg.rtd",,"StudyData","CUS10","FG",,"Close","5",D27,,,,,"T"),32))</f>
        <v>99.17</v>
      </c>
      <c r="BQ27" s="14">
        <f>IF( RTD("cqg.rtd",,"StudyData","AlgOrdBidVol(CUS10)",  "Bar",, "Open", "5",D27,,,,,"D")="",0,RTD("cqg.rtd",,"StudyData","AlgOrdBidVol(CUS10)",  "Bar",, "Open", "5",D27,,,,,"D"))</f>
        <v>0</v>
      </c>
      <c r="BR27" s="14">
        <f>IF( RTD("cqg.rtd",,"StudyData","AlgOrdAskVol(CUS10)",  "Bar",, "Open", "5",D27,,,,,"D")="",0,RTD("cqg.rtd",,"StudyData","AlgOrdAskVol(CUS10)",  "Bar",, "Open", "5",D27,,,,,"D"))</f>
        <v>4</v>
      </c>
      <c r="BS27" s="12">
        <f xml:space="preserve"> RTD("cqg.rtd",,"StudyData","BAVolCr.BidVol^(CUS10)",  "Bar",, "Open", "5",D27,,,,,"D")</f>
        <v>453</v>
      </c>
      <c r="BT27" s="12">
        <f xml:space="preserve"> RTD("cqg.rtd",,"StudyData","BAVolCr.AskVol^(CUS10)",  "Bar",, "Open", "5",D27,,,,,"D")</f>
        <v>275</v>
      </c>
      <c r="BU27" s="12">
        <f t="shared" si="3"/>
        <v>0</v>
      </c>
      <c r="BZ27" s="12">
        <f>IF(RTD("cqg.rtd",,"StudyData","SUBMINUTE((CUS10),1,FillGap)","Bar",,"Close","5",D27,,,,,"T")="",NA(),RTD("cqg.rtd",,"StudyData","SUBMINUTE((CUS10),1,FillGap)","Bar",,"Close","5",D27,,,,,"T"))</f>
        <v>99.671875</v>
      </c>
      <c r="CA27" s="12"/>
      <c r="CB27" s="12">
        <f>IF(RTD("cqg.rtd",,"StudyData","SUBMINUTE((CUS10),5,Regular)","FG",,"Open","5",D27,,,,,"D")="",NA(),RTD("cqg.rtd",,"StudyData","SUBMINUTE((CUS10),5,Regular)","FG",,"Open","5",D27,,,,,"T"))</f>
        <v>99.65625</v>
      </c>
      <c r="CC27" s="12">
        <f>IF(RTD("cqg.rtd",,"StudyData","SUBMINUTE((CUS10),5,Regular)","FG",,"High","5",D27,,,,,"D")="",NA(),RTD("cqg.rtd",,"StudyData","SUBMINUTE((CUS10),5,Regular)","FG",,"High","5",D27,,,,,"T"))</f>
        <v>99.65625</v>
      </c>
      <c r="CD27" s="12">
        <f>IF(RTD("cqg.rtd",,"StudyData","SUBMINUTE((CUS10),5,Regular)","FG",,"Low","5",D27,,,,,"D")="",NA(),RTD("cqg.rtd",,"StudyData","SUBMINUTE((CUS10),5,Regular)","FG",,"Low","5",D27,,,,,"T"))</f>
        <v>99.640625</v>
      </c>
      <c r="CE27" s="12">
        <f>IF(RTD("cqg.rtd",,"StudyData","SUBMINUTE((CUS10),5,Regular)","FG",,"Close","5",D27,,,,,"D")="",NA(),RTD("cqg.rtd",,"StudyData","SUBMINUTE((CUS10),5,Regular)","FG",,"Close","5",D27,,,,,"T"))</f>
        <v>99.640625</v>
      </c>
      <c r="CF27" s="12"/>
      <c r="CG27" s="12">
        <f>IF(RTD("cqg.rtd",,"StudyData","CUS10","FG",,"Open","1",D27,,,,,"D")="",NA(),RTD("cqg.rtd",,"StudyData","CUS10","FG",,"Open","1",D27,,,,,"T"))</f>
        <v>99.5625</v>
      </c>
      <c r="CH27" s="12">
        <f>IF(RTD("cqg.rtd",,"StudyData","CUS10","FG",,"High","1",D27,,,,,"D")="",NA(),RTD("cqg.rtd",,"StudyData","CUS10","FG",,"High","1",D27,,,,,"T"))</f>
        <v>99.59375</v>
      </c>
      <c r="CI27" s="12">
        <f>IF(RTD("cqg.rtd",,"StudyData","CUS10","FG",,"Low","1",D27,,,,,"D")="",NA(),RTD("cqg.rtd",,"StudyData","CUS10","FG",,"Low","1",D27,,,,,"T"))</f>
        <v>99.53125</v>
      </c>
      <c r="CJ27" s="12">
        <f>IF(RTD("cqg.rtd",,"StudyData","CUS10","FG",,"Close","1",D27,,,,,"D")="",NA(),RTD("cqg.rtd",,"StudyData","CUS10","FG",,"Close","1",D27,,,,,"T"))</f>
        <v>99.5625</v>
      </c>
      <c r="CK27" s="12"/>
      <c r="CL27" s="12">
        <f>IF(RTD("cqg.rtd",,"StudyData","CUS10","FG",,"Open","5",D27,,,,,"D")="",NA(),RTD("cqg.rtd",,"StudyData","CUS10","FG",,"Open","5",D27,,,,,"T"))</f>
        <v>99.546875</v>
      </c>
      <c r="CM27" s="12">
        <f>IF(RTD("cqg.rtd",,"StudyData","CUS10","FG",,"High","5",D27,,,,,"D")="",NA(),RTD("cqg.rtd",,"StudyData","CUS10","FG",,"High","5",D27,,,,,"T"))</f>
        <v>99.578125</v>
      </c>
      <c r="CN27" s="12">
        <f>IF(RTD("cqg.rtd",,"StudyData","CUS10","FG",,"Low","5",D27,,,,,"D")="",NA(),RTD("cqg.rtd",,"StudyData","CUS10","FG",,"Low","5",D27,,,,,"T"))</f>
        <v>99.53125</v>
      </c>
      <c r="CO27" s="12">
        <f>IF(RTD("cqg.rtd",,"StudyData","CUS10","FG",,"Close","5",D27,,,,,"D")="",NA(),RTD("cqg.rtd",,"StudyData","CUS10","FG",,"Close","5",D27,,,,,"T"))</f>
        <v>99.53125</v>
      </c>
      <c r="CP27" s="12"/>
    </row>
    <row r="28" spans="2:94" ht="11.25" customHeight="1" x14ac:dyDescent="0.3">
      <c r="B28" s="13">
        <f>RTD("cqg.rtd",,"StudyData","SUBMINUTE((CUS10),1,Regular)","FG",,"Time","5",D28,,,,,"D")</f>
        <v>42342.444930555554</v>
      </c>
      <c r="C28" s="54">
        <f>IF(RTD("cqg.rtd",,"StudyData","SUBMINUTE((CUS10),1,FillGap)","Bar",,"Close","5",D28,,,,,"T")="",NA(),DOLLARFR(RTD("cqg.rtd",,"StudyData","SUBMINUTE((CUS10),1,FillGap)","Bar",,"Close","5",D28,,,,,"T"),32))</f>
        <v>99.215000000000003</v>
      </c>
      <c r="D28" s="14">
        <f t="shared" si="5"/>
        <v>-22</v>
      </c>
      <c r="E28" s="15">
        <f>IF( RTD("cqg.rtd",,"StudyData", "AlgOrdBidVol(SUBMINUTE((CUS10),1,Regular),1,0)",  "Bar",, "Open", "5",D28,,,,,"D")="",0,RTD("cqg.rtd",,"StudyData", "AlgOrdBidVol(SUBMINUTE((CUS10),1,Regular),1,0)",  "Bar",, "Open", "5",D28,,,,,"D"))</f>
        <v>0</v>
      </c>
      <c r="F28" s="15">
        <f xml:space="preserve"> IF(RTD("cqg.rtd",,"StudyData", "AlgOrdAskVol(SUBMINUTE((CUS10),1,Regular),1,0)",  "Bar",, "Open", "5",D28,,,,,"D")="",0,RTD("cqg.rtd",,"StudyData", "AlgOrdAskVol(SUBMINUTE((CUS10),1,Regular),1,0)",  "Bar",, "Open", "5",D28,,,,,"D"))</f>
        <v>0</v>
      </c>
      <c r="G28" s="18">
        <f xml:space="preserve"> RTD("cqg.rtd",,"StudyData","BAVolCr.BidVol^(SUBMINUTE((CUS10),1,FillGap),5,0)",  "Bar",, "Open", "5",D28,,,,,"D")</f>
        <v>0</v>
      </c>
      <c r="H28" s="18">
        <f xml:space="preserve"> RTD("cqg.rtd",,"StudyData","BAVolCr.AskVol^(SUBMINUTE((CUS10),1,Regular),5,0)",  "Bar",, "Open", "5",D28,,,,,"D")</f>
        <v>0</v>
      </c>
      <c r="I28" s="18">
        <f t="shared" si="0"/>
        <v>0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63">
        <f>RTD("cqg.rtd",,"StudyData","SUBMINUTE((CUS10),5,Regular)","FG",,"Time","5",D28,,,,,"D")</f>
        <v>42342.443865740737</v>
      </c>
      <c r="AA28" s="56">
        <f>IF(RTD("cqg.rtd",,"StudyData","SUBMINUTE((CUS10),5,Regular)","FG",,"Open","5",D28,,,,,"D")="",NA(),DOLLARFR(RTD("cqg.rtd",,"StudyData","SUBMINUTE((CUS10),5,Regular)","FG",,"Open","5",D28,,,,,"T"),32))</f>
        <v>99.21</v>
      </c>
      <c r="AB28" s="56">
        <f>IF(RTD("cqg.rtd",,"StudyData","SUBMINUTE((CUS10),5,Regular)","FG",,"High","5",D28,,,,,"D")="",NA(),DOLLARFR(RTD("cqg.rtd",,"StudyData","SUBMINUTE((CUS10),5,Regular)","FG",,"High","5",D28,,,,,"T"),32))</f>
        <v>99.21</v>
      </c>
      <c r="AC28" s="56">
        <f>IF(RTD("cqg.rtd",,"StudyData","SUBMINUTE((CUS10),5,Regular)","FG",,"Low","5",D28,,,,,"D")="",NA(),DOLLARFR(RTD("cqg.rtd",,"StudyData","SUBMINUTE((CUS10),5,Regular)","FG",,"Low","5",D28,,,,,"T"),32))</f>
        <v>99.204999999999998</v>
      </c>
      <c r="AD28" s="55">
        <f>IF(RTD("cqg.rtd",,"StudyData","SUBMINUTE((CUS10),5,FillGap)","Bar",,"Close","5",D28,,,,,"T")="",NA(),DOLLARFR(RTD("cqg.rtd",,"StudyData","SUBMINUTE((CUS10),5,FillGap)","Bar",,"Close","5",D28,,,,,"T"),32))</f>
        <v>99.21</v>
      </c>
      <c r="AE28" s="14">
        <f>IF( RTD("cqg.rtd",,"StudyData","AlgOrdBidVol(SUBMINUTE((CUS10),5,Regular),1,0)",  "Bar",, "Open", "5",D28,,,,,"D")="",0,RTD("cqg.rtd",,"StudyData","AlgOrdBidVol(SUBMINUTE((CUS10),5,Regular),1,0)",  "Bar",, "Open", "5",D28,,,,,"D"))</f>
        <v>0</v>
      </c>
      <c r="AF28" s="14">
        <f>IF( RTD("cqg.rtd",,"StudyData","AlgOrdAskVol(SUBMINUTE((CUS10),5,Regular),1,0)",  "Bar",, "Open", "5",D28,,,,,"D")="",0,RTD("cqg.rtd",,"StudyData","AlgOrdAskVol(SUBMINUTE((CUS10),5,Regular),1,0)",  "Bar",, "Open", "5",D28,,,,,"D"))</f>
        <v>0</v>
      </c>
      <c r="AG28" s="3">
        <f xml:space="preserve"> RTD("cqg.rtd",,"StudyData","BAVolCr.BidVol^(SUBMINUTE((CUS10),5,Regular),5,0)",  "Bar",, "Open", "5",D28,,,,,"D")</f>
        <v>9000</v>
      </c>
      <c r="AH28" s="3">
        <f xml:space="preserve"> RTD("cqg.rtd",,"StudyData","BAVolCr.AskVol^(SUBMINUTE((CUS10),5,Regular),5,0)",  "Bar",, "Open", "5",D28,,,,,"D")</f>
        <v>0</v>
      </c>
      <c r="AI28" s="12">
        <f t="shared" si="1"/>
        <v>0</v>
      </c>
      <c r="AJ28" s="16"/>
      <c r="AK28" s="17">
        <f>RTD("cqg.rtd",,"StudyData","CUS10","Bar",,"Time","1",D28,,,,,"D")</f>
        <v>42342.429861111108</v>
      </c>
      <c r="AL28" s="57">
        <f>IF(RTD("cqg.rtd",,"StudyData","CUS10","FG",,"Open","1",D28,,,,,"D")="",NA(),DOLLARFR(RTD("cqg.rtd",,"StudyData","CUS10","FG",,"Open","1",D28,,,,,"T"),32))</f>
        <v>99.18</v>
      </c>
      <c r="AM28" s="57">
        <f>IF(RTD("cqg.rtd",,"StudyData","CUS10","FG",,"High","1",D28,,,,,"D")="",NA(),DOLLARFR(RTD("cqg.rtd",,"StudyData","CUS10","FG",,"High","1",D28,,,,,"T"),32))</f>
        <v>99.185000000000002</v>
      </c>
      <c r="AN28" s="57">
        <f>IF(RTD("cqg.rtd",,"StudyData","CUS10","FG",,"Low","1",D28,,,,,"D")="",NA(),DOLLARFR(RTD("cqg.rtd",,"StudyData","CUS10","FG",,"Low","1",D28,,,,,"T"),32))</f>
        <v>99.174999999999997</v>
      </c>
      <c r="AO28" s="58">
        <f>IF(RTD("cqg.rtd",,"StudyData","CUS10","FG",,"Close","1",D28,,,,,"T")="",NA(),DOLLARFR(RTD("cqg.rtd",,"StudyData","CUS10","FG",,"Close","1",D28,,,,,"T"),32))</f>
        <v>99.174999999999997</v>
      </c>
      <c r="AP28" s="15">
        <f>IF( RTD("cqg.rtd",,"StudyData", "AlgOrdBidVol(CUS10)",  "Bar",, "Open", "1",D28,,,,,"D")="",0,RTD("cqg.rtd",,"StudyData", "AlgOrdBidVol(CUS10)",  "Bar",, "Open", "1",D28,,,,,"D"))</f>
        <v>0</v>
      </c>
      <c r="AQ28" s="15">
        <f xml:space="preserve"> IF(RTD("cqg.rtd",,"StudyData", "AlgOrdAskVol(CUS10)",  "Bar",, "Open", "1",D28,,,,,"D")="",0,RTD("cqg.rtd",,"StudyData", "AlgOrdAskVol(CUS10)",  "Bar",, "Open", "1",D28,,,,,"D"))</f>
        <v>0</v>
      </c>
      <c r="AR28" s="18">
        <f xml:space="preserve"> RTD("cqg.rtd",,"StudyData","BAVolCr.BidVol^(CUS10)",  "Bar",, "Open", "1",D28,,,,,"D")</f>
        <v>33</v>
      </c>
      <c r="AS28" s="18">
        <f xml:space="preserve"> RTD("cqg.rtd",,"StudyData","BAVolCr.AskVol^(CUS10)",  "Bar",, "Open", "1",D28,,,,,"D")</f>
        <v>41</v>
      </c>
      <c r="AT28" s="53">
        <f t="shared" si="2"/>
        <v>0</v>
      </c>
      <c r="AU28" s="10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36">
        <f>RTD("cqg.rtd",,"StudyData","CUS10","Bar",,"Time","5",D28,,,,,"D")</f>
        <v>42342.368055555555</v>
      </c>
      <c r="BM28" s="59">
        <f>IF(RTD("cqg.rtd",,"StudyData","CUS10","FG",,"Open","5",D28,,,,,"D")="",NA(),DOLLARFR(RTD("cqg.rtd",,"StudyData","CUS10","FG",,"Open","5",D28,,,,,"T"),32))</f>
        <v>99.2</v>
      </c>
      <c r="BN28" s="54">
        <f>IF(RTD("cqg.rtd",,"StudyData","CUS10","FG",,"High","5",D28,,,,,"D")="",NA(),DOLLARFR(RTD("cqg.rtd",,"StudyData","CUS10","FG",,"High","5",D28,,,,,"T"),32))</f>
        <v>99.2</v>
      </c>
      <c r="BO28" s="60">
        <f>IF(RTD("cqg.rtd",,"StudyData","CUS10","FG",,"Low","5",D28,,,,,"D")="",NA(),DOLLARFR(RTD("cqg.rtd",,"StudyData","CUS10","FG",,"Low","5",D28,,,,,"T"),32))</f>
        <v>99.17</v>
      </c>
      <c r="BP28" s="59">
        <f>IF(RTD("cqg.rtd",,"StudyData","CUS10","FG",,"Close","5",D28,,,,,"T")="",NA(),DOLLARFR(RTD("cqg.rtd",,"StudyData","CUS10","FG",,"Close","5",D28,,,,,"T"),32))</f>
        <v>99.174999999999997</v>
      </c>
      <c r="BQ28" s="14">
        <f>IF( RTD("cqg.rtd",,"StudyData","AlgOrdBidVol(CUS10)",  "Bar",, "Open", "5",D28,,,,,"D")="",0,RTD("cqg.rtd",,"StudyData","AlgOrdBidVol(CUS10)",  "Bar",, "Open", "5",D28,,,,,"D"))</f>
        <v>3</v>
      </c>
      <c r="BR28" s="14">
        <f>IF( RTD("cqg.rtd",,"StudyData","AlgOrdAskVol(CUS10)",  "Bar",, "Open", "5",D28,,,,,"D")="",0,RTD("cqg.rtd",,"StudyData","AlgOrdAskVol(CUS10)",  "Bar",, "Open", "5",D28,,,,,"D"))</f>
        <v>3</v>
      </c>
      <c r="BS28" s="12">
        <f xml:space="preserve"> RTD("cqg.rtd",,"StudyData","BAVolCr.BidVol^(CUS10)",  "Bar",, "Open", "5",D28,,,,,"D")</f>
        <v>566</v>
      </c>
      <c r="BT28" s="12">
        <f xml:space="preserve"> RTD("cqg.rtd",,"StudyData","BAVolCr.AskVol^(CUS10)",  "Bar",, "Open", "5",D28,,,,,"D")</f>
        <v>422</v>
      </c>
      <c r="BU28" s="12">
        <f t="shared" si="3"/>
        <v>0</v>
      </c>
      <c r="BZ28" s="12">
        <f>IF(RTD("cqg.rtd",,"StudyData","SUBMINUTE((CUS10),1,FillGap)","Bar",,"Close","5",D28,,,,,"T")="",NA(),RTD("cqg.rtd",,"StudyData","SUBMINUTE((CUS10),1,FillGap)","Bar",,"Close","5",D28,,,,,"T"))</f>
        <v>99.671875</v>
      </c>
      <c r="CA28" s="12"/>
      <c r="CB28" s="12">
        <f>IF(RTD("cqg.rtd",,"StudyData","SUBMINUTE((CUS10),5,Regular)","FG",,"Open","5",D28,,,,,"D")="",NA(),RTD("cqg.rtd",,"StudyData","SUBMINUTE((CUS10),5,Regular)","FG",,"Open","5",D28,,,,,"T"))</f>
        <v>99.65625</v>
      </c>
      <c r="CC28" s="12">
        <f>IF(RTD("cqg.rtd",,"StudyData","SUBMINUTE((CUS10),5,Regular)","FG",,"High","5",D28,,,,,"D")="",NA(),RTD("cqg.rtd",,"StudyData","SUBMINUTE((CUS10),5,Regular)","FG",,"High","5",D28,,,,,"T"))</f>
        <v>99.65625</v>
      </c>
      <c r="CD28" s="12">
        <f>IF(RTD("cqg.rtd",,"StudyData","SUBMINUTE((CUS10),5,Regular)","FG",,"Low","5",D28,,,,,"D")="",NA(),RTD("cqg.rtd",,"StudyData","SUBMINUTE((CUS10),5,Regular)","FG",,"Low","5",D28,,,,,"T"))</f>
        <v>99.640625</v>
      </c>
      <c r="CE28" s="12">
        <f>IF(RTD("cqg.rtd",,"StudyData","SUBMINUTE((CUS10),5,Regular)","FG",,"Close","5",D28,,,,,"D")="",NA(),RTD("cqg.rtd",,"StudyData","SUBMINUTE((CUS10),5,Regular)","FG",,"Close","5",D28,,,,,"T"))</f>
        <v>99.65625</v>
      </c>
      <c r="CF28" s="12"/>
      <c r="CG28" s="12">
        <f>IF(RTD("cqg.rtd",,"StudyData","CUS10","FG",,"Open","1",D28,,,,,"D")="",NA(),RTD("cqg.rtd",,"StudyData","CUS10","FG",,"Open","1",D28,,,,,"T"))</f>
        <v>99.5625</v>
      </c>
      <c r="CH28" s="12">
        <f>IF(RTD("cqg.rtd",,"StudyData","CUS10","FG",,"High","1",D28,,,,,"D")="",NA(),RTD("cqg.rtd",,"StudyData","CUS10","FG",,"High","1",D28,,,,,"T"))</f>
        <v>99.578125</v>
      </c>
      <c r="CI28" s="12">
        <f>IF(RTD("cqg.rtd",,"StudyData","CUS10","FG",,"Low","1",D28,,,,,"D")="",NA(),RTD("cqg.rtd",,"StudyData","CUS10","FG",,"Low","1",D28,,,,,"T"))</f>
        <v>99.546875</v>
      </c>
      <c r="CJ28" s="12">
        <f>IF(RTD("cqg.rtd",,"StudyData","CUS10","FG",,"Close","1",D28,,,,,"D")="",NA(),RTD("cqg.rtd",,"StudyData","CUS10","FG",,"Close","1",D28,,,,,"T"))</f>
        <v>99.546875</v>
      </c>
      <c r="CK28" s="12"/>
      <c r="CL28" s="12">
        <f>IF(RTD("cqg.rtd",,"StudyData","CUS10","FG",,"Open","5",D28,,,,,"D")="",NA(),RTD("cqg.rtd",,"StudyData","CUS10","FG",,"Open","5",D28,,,,,"T"))</f>
        <v>99.625</v>
      </c>
      <c r="CM28" s="12">
        <f>IF(RTD("cqg.rtd",,"StudyData","CUS10","FG",,"High","5",D28,,,,,"D")="",NA(),RTD("cqg.rtd",,"StudyData","CUS10","FG",,"High","5",D28,,,,,"T"))</f>
        <v>99.625</v>
      </c>
      <c r="CN28" s="12">
        <f>IF(RTD("cqg.rtd",,"StudyData","CUS10","FG",,"Low","5",D28,,,,,"D")="",NA(),RTD("cqg.rtd",,"StudyData","CUS10","FG",,"Low","5",D28,,,,,"T"))</f>
        <v>99.53125</v>
      </c>
      <c r="CO28" s="12">
        <f>IF(RTD("cqg.rtd",,"StudyData","CUS10","FG",,"Close","5",D28,,,,,"D")="",NA(),RTD("cqg.rtd",,"StudyData","CUS10","FG",,"Close","5",D28,,,,,"T"))</f>
        <v>99.546875</v>
      </c>
      <c r="CP28" s="12"/>
    </row>
    <row r="29" spans="2:94" ht="11.25" customHeight="1" x14ac:dyDescent="0.3">
      <c r="B29" s="13">
        <f>RTD("cqg.rtd",,"StudyData","SUBMINUTE((CUS10),1,Regular)","FG",,"Time","5",D29,,,,,"D")</f>
        <v>42342.444918981484</v>
      </c>
      <c r="C29" s="54">
        <f>IF(RTD("cqg.rtd",,"StudyData","SUBMINUTE((CUS10),1,FillGap)","Bar",,"Close","5",D29,,,,,"T")="",NA(),DOLLARFR(RTD("cqg.rtd",,"StudyData","SUBMINUTE((CUS10),1,FillGap)","Bar",,"Close","5",D29,,,,,"T"),32))</f>
        <v>99.215000000000003</v>
      </c>
      <c r="D29" s="14">
        <f t="shared" si="5"/>
        <v>-23</v>
      </c>
      <c r="E29" s="15">
        <f>IF( RTD("cqg.rtd",,"StudyData", "AlgOrdBidVol(SUBMINUTE((CUS10),1,Regular),1,0)",  "Bar",, "Open", "5",D29,,,,,"D")="",0,RTD("cqg.rtd",,"StudyData", "AlgOrdBidVol(SUBMINUTE((CUS10),1,Regular),1,0)",  "Bar",, "Open", "5",D29,,,,,"D"))</f>
        <v>0</v>
      </c>
      <c r="F29" s="15">
        <f xml:space="preserve"> IF(RTD("cqg.rtd",,"StudyData", "AlgOrdAskVol(SUBMINUTE((CUS10),1,Regular),1,0)",  "Bar",, "Open", "5",D29,,,,,"D")="",0,RTD("cqg.rtd",,"StudyData", "AlgOrdAskVol(SUBMINUTE((CUS10),1,Regular),1,0)",  "Bar",, "Open", "5",D29,,,,,"D"))</f>
        <v>0</v>
      </c>
      <c r="G29" s="18">
        <f xml:space="preserve"> RTD("cqg.rtd",,"StudyData","BAVolCr.BidVol^(SUBMINUTE((CUS10),1,FillGap),5,0)",  "Bar",, "Open", "5",D29,,,,,"D")</f>
        <v>0</v>
      </c>
      <c r="H29" s="18">
        <f xml:space="preserve"> RTD("cqg.rtd",,"StudyData","BAVolCr.AskVol^(SUBMINUTE((CUS10),1,Regular),5,0)",  "Bar",, "Open", "5",D29,,,,,"D")</f>
        <v>0</v>
      </c>
      <c r="I29" s="18">
        <f t="shared" si="0"/>
        <v>0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63">
        <f>RTD("cqg.rtd",,"StudyData","SUBMINUTE((CUS10),5,Regular)","FG",,"Time","5",D29,,,,,"D")</f>
        <v>42342.443807870368</v>
      </c>
      <c r="AA29" s="56">
        <f>IF(RTD("cqg.rtd",,"StudyData","SUBMINUTE((CUS10),5,Regular)","FG",,"Open","5",D29,,,,,"D")="",NA(),DOLLARFR(RTD("cqg.rtd",,"StudyData","SUBMINUTE((CUS10),5,Regular)","FG",,"Open","5",D29,,,,,"T"),32))</f>
        <v>99.21</v>
      </c>
      <c r="AB29" s="56">
        <f>IF(RTD("cqg.rtd",,"StudyData","SUBMINUTE((CUS10),5,Regular)","FG",,"High","5",D29,,,,,"D")="",NA(),DOLLARFR(RTD("cqg.rtd",,"StudyData","SUBMINUTE((CUS10),5,Regular)","FG",,"High","5",D29,,,,,"T"),32))</f>
        <v>99.21</v>
      </c>
      <c r="AC29" s="56">
        <f>IF(RTD("cqg.rtd",,"StudyData","SUBMINUTE((CUS10),5,Regular)","FG",,"Low","5",D29,,,,,"D")="",NA(),DOLLARFR(RTD("cqg.rtd",,"StudyData","SUBMINUTE((CUS10),5,Regular)","FG",,"Low","5",D29,,,,,"T"),32))</f>
        <v>99.21</v>
      </c>
      <c r="AD29" s="55">
        <f>IF(RTD("cqg.rtd",,"StudyData","SUBMINUTE((CUS10),5,FillGap)","Bar",,"Close","5",D29,,,,,"T")="",NA(),DOLLARFR(RTD("cqg.rtd",,"StudyData","SUBMINUTE((CUS10),5,FillGap)","Bar",,"Close","5",D29,,,,,"T"),32))</f>
        <v>99.21</v>
      </c>
      <c r="AE29" s="14">
        <f>IF( RTD("cqg.rtd",,"StudyData","AlgOrdBidVol(SUBMINUTE((CUS10),5,Regular),1,0)",  "Bar",, "Open", "5",D29,,,,,"D")="",0,RTD("cqg.rtd",,"StudyData","AlgOrdBidVol(SUBMINUTE((CUS10),5,Regular),1,0)",  "Bar",, "Open", "5",D29,,,,,"D"))</f>
        <v>0</v>
      </c>
      <c r="AF29" s="14">
        <f>IF( RTD("cqg.rtd",,"StudyData","AlgOrdAskVol(SUBMINUTE((CUS10),5,Regular),1,0)",  "Bar",, "Open", "5",D29,,,,,"D")="",0,RTD("cqg.rtd",,"StudyData","AlgOrdAskVol(SUBMINUTE((CUS10),5,Regular),1,0)",  "Bar",, "Open", "5",D29,,,,,"D"))</f>
        <v>0</v>
      </c>
      <c r="AG29" s="3">
        <f xml:space="preserve"> RTD("cqg.rtd",,"StudyData","BAVolCr.BidVol^(SUBMINUTE((CUS10),5,Regular),5,0)",  "Bar",, "Open", "5",D29,,,,,"D")</f>
        <v>9000</v>
      </c>
      <c r="AH29" s="3">
        <f xml:space="preserve"> RTD("cqg.rtd",,"StudyData","BAVolCr.AskVol^(SUBMINUTE((CUS10),5,Regular),5,0)",  "Bar",, "Open", "5",D29,,,,,"D")</f>
        <v>0</v>
      </c>
      <c r="AI29" s="12">
        <f t="shared" si="1"/>
        <v>0</v>
      </c>
      <c r="AJ29" s="16"/>
      <c r="AK29" s="17">
        <f>RTD("cqg.rtd",,"StudyData","CUS10","Bar",,"Time","1",D29,,,,,"D")</f>
        <v>42342.429166666669</v>
      </c>
      <c r="AL29" s="57">
        <f>IF(RTD("cqg.rtd",,"StudyData","CUS10","FG",,"Open","1",D29,,,,,"D")="",NA(),DOLLARFR(RTD("cqg.rtd",,"StudyData","CUS10","FG",,"Open","1",D29,,,,,"T"),32))</f>
        <v>99.18</v>
      </c>
      <c r="AM29" s="57">
        <f>IF(RTD("cqg.rtd",,"StudyData","CUS10","FG",,"High","1",D29,,,,,"D")="",NA(),DOLLARFR(RTD("cqg.rtd",,"StudyData","CUS10","FG",,"High","1",D29,,,,,"T"),32))</f>
        <v>99.185000000000002</v>
      </c>
      <c r="AN29" s="57">
        <f>IF(RTD("cqg.rtd",,"StudyData","CUS10","FG",,"Low","1",D29,,,,,"D")="",NA(),DOLLARFR(RTD("cqg.rtd",,"StudyData","CUS10","FG",,"Low","1",D29,,,,,"T"),32))</f>
        <v>99.174999999999997</v>
      </c>
      <c r="AO29" s="58">
        <f>IF(RTD("cqg.rtd",,"StudyData","CUS10","FG",,"Close","1",D29,,,,,"T")="",NA(),DOLLARFR(RTD("cqg.rtd",,"StudyData","CUS10","FG",,"Close","1",D29,,,,,"T"),32))</f>
        <v>99.18</v>
      </c>
      <c r="AP29" s="15">
        <f>IF( RTD("cqg.rtd",,"StudyData", "AlgOrdBidVol(CUS10)",  "Bar",, "Open", "1",D29,,,,,"D")="",0,RTD("cqg.rtd",,"StudyData", "AlgOrdBidVol(CUS10)",  "Bar",, "Open", "1",D29,,,,,"D"))</f>
        <v>0</v>
      </c>
      <c r="AQ29" s="15">
        <f xml:space="preserve"> IF(RTD("cqg.rtd",,"StudyData", "AlgOrdAskVol(CUS10)",  "Bar",, "Open", "1",D29,,,,,"D")="",0,RTD("cqg.rtd",,"StudyData", "AlgOrdAskVol(CUS10)",  "Bar",, "Open", "1",D29,,,,,"D"))</f>
        <v>0</v>
      </c>
      <c r="AR29" s="18">
        <f xml:space="preserve"> RTD("cqg.rtd",,"StudyData","BAVolCr.BidVol^(CUS10)",  "Bar",, "Open", "1",D29,,,,,"D")</f>
        <v>33</v>
      </c>
      <c r="AS29" s="18">
        <f xml:space="preserve"> RTD("cqg.rtd",,"StudyData","BAVolCr.AskVol^(CUS10)",  "Bar",, "Open", "1",D29,,,,,"D")</f>
        <v>81</v>
      </c>
      <c r="AT29" s="53">
        <f t="shared" si="2"/>
        <v>0</v>
      </c>
      <c r="AU29" s="10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36">
        <f>RTD("cqg.rtd",,"StudyData","CUS10","Bar",,"Time","5",D29,,,,,"D")</f>
        <v>42342.364583333336</v>
      </c>
      <c r="BM29" s="59">
        <f>IF(RTD("cqg.rtd",,"StudyData","CUS10","FG",,"Open","5",D29,,,,,"D")="",NA(),DOLLARFR(RTD("cqg.rtd",,"StudyData","CUS10","FG",,"Open","5",D29,,,,,"T"),32))</f>
        <v>99.185000000000002</v>
      </c>
      <c r="BN29" s="54">
        <f>IF(RTD("cqg.rtd",,"StudyData","CUS10","FG",,"High","5",D29,,,,,"D")="",NA(),DOLLARFR(RTD("cqg.rtd",,"StudyData","CUS10","FG",,"High","5",D29,,,,,"T"),32))</f>
        <v>99.204999999999998</v>
      </c>
      <c r="BO29" s="60">
        <f>IF(RTD("cqg.rtd",,"StudyData","CUS10","FG",,"Low","5",D29,,,,,"D")="",NA(),DOLLARFR(RTD("cqg.rtd",,"StudyData","CUS10","FG",,"Low","5",D29,,,,,"T"),32))</f>
        <v>99.185000000000002</v>
      </c>
      <c r="BP29" s="59">
        <f>IF(RTD("cqg.rtd",,"StudyData","CUS10","FG",,"Close","5",D29,,,,,"T")="",NA(),DOLLARFR(RTD("cqg.rtd",,"StudyData","CUS10","FG",,"Close","5",D29,,,,,"T"),32))</f>
        <v>99.2</v>
      </c>
      <c r="BQ29" s="14">
        <f>IF( RTD("cqg.rtd",,"StudyData","AlgOrdBidVol(CUS10)",  "Bar",, "Open", "5",D29,,,,,"D")="",0,RTD("cqg.rtd",,"StudyData","AlgOrdBidVol(CUS10)",  "Bar",, "Open", "5",D29,,,,,"D"))</f>
        <v>12</v>
      </c>
      <c r="BR29" s="14">
        <f>IF( RTD("cqg.rtd",,"StudyData","AlgOrdAskVol(CUS10)",  "Bar",, "Open", "5",D29,,,,,"D")="",0,RTD("cqg.rtd",,"StudyData","AlgOrdAskVol(CUS10)",  "Bar",, "Open", "5",D29,,,,,"D"))</f>
        <v>0</v>
      </c>
      <c r="BS29" s="12">
        <f xml:space="preserve"> RTD("cqg.rtd",,"StudyData","BAVolCr.BidVol^(CUS10)",  "Bar",, "Open", "5",D29,,,,,"D")</f>
        <v>504</v>
      </c>
      <c r="BT29" s="12">
        <f xml:space="preserve"> RTD("cqg.rtd",,"StudyData","BAVolCr.AskVol^(CUS10)",  "Bar",, "Open", "5",D29,,,,,"D")</f>
        <v>421</v>
      </c>
      <c r="BU29" s="12">
        <f t="shared" si="3"/>
        <v>0</v>
      </c>
      <c r="BZ29" s="12">
        <f>IF(RTD("cqg.rtd",,"StudyData","SUBMINUTE((CUS10),1,FillGap)","Bar",,"Close","5",D29,,,,,"T")="",NA(),RTD("cqg.rtd",,"StudyData","SUBMINUTE((CUS10),1,FillGap)","Bar",,"Close","5",D29,,,,,"T"))</f>
        <v>99.671875</v>
      </c>
      <c r="CA29" s="12"/>
      <c r="CB29" s="12">
        <f>IF(RTD("cqg.rtd",,"StudyData","SUBMINUTE((CUS10),5,Regular)","FG",,"Open","5",D29,,,,,"D")="",NA(),RTD("cqg.rtd",,"StudyData","SUBMINUTE((CUS10),5,Regular)","FG",,"Open","5",D29,,,,,"T"))</f>
        <v>99.65625</v>
      </c>
      <c r="CC29" s="12">
        <f>IF(RTD("cqg.rtd",,"StudyData","SUBMINUTE((CUS10),5,Regular)","FG",,"High","5",D29,,,,,"D")="",NA(),RTD("cqg.rtd",,"StudyData","SUBMINUTE((CUS10),5,Regular)","FG",,"High","5",D29,,,,,"T"))</f>
        <v>99.65625</v>
      </c>
      <c r="CD29" s="12">
        <f>IF(RTD("cqg.rtd",,"StudyData","SUBMINUTE((CUS10),5,Regular)","FG",,"Low","5",D29,,,,,"D")="",NA(),RTD("cqg.rtd",,"StudyData","SUBMINUTE((CUS10),5,Regular)","FG",,"Low","5",D29,,,,,"T"))</f>
        <v>99.65625</v>
      </c>
      <c r="CE29" s="12">
        <f>IF(RTD("cqg.rtd",,"StudyData","SUBMINUTE((CUS10),5,Regular)","FG",,"Close","5",D29,,,,,"D")="",NA(),RTD("cqg.rtd",,"StudyData","SUBMINUTE((CUS10),5,Regular)","FG",,"Close","5",D29,,,,,"T"))</f>
        <v>99.65625</v>
      </c>
      <c r="CF29" s="12"/>
      <c r="CG29" s="12">
        <f>IF(RTD("cqg.rtd",,"StudyData","CUS10","FG",,"Open","1",D29,,,,,"D")="",NA(),RTD("cqg.rtd",,"StudyData","CUS10","FG",,"Open","1",D29,,,,,"T"))</f>
        <v>99.5625</v>
      </c>
      <c r="CH29" s="12">
        <f>IF(RTD("cqg.rtd",,"StudyData","CUS10","FG",,"High","1",D29,,,,,"D")="",NA(),RTD("cqg.rtd",,"StudyData","CUS10","FG",,"High","1",D29,,,,,"T"))</f>
        <v>99.578125</v>
      </c>
      <c r="CI29" s="12">
        <f>IF(RTD("cqg.rtd",,"StudyData","CUS10","FG",,"Low","1",D29,,,,,"D")="",NA(),RTD("cqg.rtd",,"StudyData","CUS10","FG",,"Low","1",D29,,,,,"T"))</f>
        <v>99.546875</v>
      </c>
      <c r="CJ29" s="12">
        <f>IF(RTD("cqg.rtd",,"StudyData","CUS10","FG",,"Close","1",D29,,,,,"D")="",NA(),RTD("cqg.rtd",,"StudyData","CUS10","FG",,"Close","1",D29,,,,,"T"))</f>
        <v>99.5625</v>
      </c>
      <c r="CK29" s="12"/>
      <c r="CL29" s="12">
        <f>IF(RTD("cqg.rtd",,"StudyData","CUS10","FG",,"Open","5",D29,,,,,"D")="",NA(),RTD("cqg.rtd",,"StudyData","CUS10","FG",,"Open","5",D29,,,,,"T"))</f>
        <v>99.578125</v>
      </c>
      <c r="CM29" s="12">
        <f>IF(RTD("cqg.rtd",,"StudyData","CUS10","FG",,"High","5",D29,,,,,"D")="",NA(),RTD("cqg.rtd",,"StudyData","CUS10","FG",,"High","5",D29,,,,,"T"))</f>
        <v>99.640625</v>
      </c>
      <c r="CN29" s="12">
        <f>IF(RTD("cqg.rtd",,"StudyData","CUS10","FG",,"Low","5",D29,,,,,"D")="",NA(),RTD("cqg.rtd",,"StudyData","CUS10","FG",,"Low","5",D29,,,,,"T"))</f>
        <v>99.578125</v>
      </c>
      <c r="CO29" s="12">
        <f>IF(RTD("cqg.rtd",,"StudyData","CUS10","FG",,"Close","5",D29,,,,,"D")="",NA(),RTD("cqg.rtd",,"StudyData","CUS10","FG",,"Close","5",D29,,,,,"T"))</f>
        <v>99.625</v>
      </c>
      <c r="CP29" s="12"/>
    </row>
    <row r="30" spans="2:94" ht="11.25" customHeight="1" x14ac:dyDescent="0.3">
      <c r="B30" s="13">
        <f>RTD("cqg.rtd",,"StudyData","SUBMINUTE((CUS10),1,Regular)","FG",,"Time","5",D30,,,,,"D")</f>
        <v>42342.444907407407</v>
      </c>
      <c r="C30" s="54">
        <f>IF(RTD("cqg.rtd",,"StudyData","SUBMINUTE((CUS10),1,FillGap)","Bar",,"Close","5",D30,,,,,"T")="",NA(),DOLLARFR(RTD("cqg.rtd",,"StudyData","SUBMINUTE((CUS10),1,FillGap)","Bar",,"Close","5",D30,,,,,"T"),32))</f>
        <v>99.215000000000003</v>
      </c>
      <c r="D30" s="14">
        <f t="shared" si="5"/>
        <v>-24</v>
      </c>
      <c r="E30" s="15">
        <f>IF( RTD("cqg.rtd",,"StudyData", "AlgOrdBidVol(SUBMINUTE((CUS10),1,Regular),1,0)",  "Bar",, "Open", "5",D30,,,,,"D")="",0,RTD("cqg.rtd",,"StudyData", "AlgOrdBidVol(SUBMINUTE((CUS10),1,Regular),1,0)",  "Bar",, "Open", "5",D30,,,,,"D"))</f>
        <v>0</v>
      </c>
      <c r="F30" s="15">
        <f xml:space="preserve"> IF(RTD("cqg.rtd",,"StudyData", "AlgOrdAskVol(SUBMINUTE((CUS10),1,Regular),1,0)",  "Bar",, "Open", "5",D30,,,,,"D")="",0,RTD("cqg.rtd",,"StudyData", "AlgOrdAskVol(SUBMINUTE((CUS10),1,Regular),1,0)",  "Bar",, "Open", "5",D30,,,,,"D"))</f>
        <v>0</v>
      </c>
      <c r="G30" s="18">
        <f xml:space="preserve"> RTD("cqg.rtd",,"StudyData","BAVolCr.BidVol^(SUBMINUTE((CUS10),1,FillGap),5,0)",  "Bar",, "Open", "5",D30,,,,,"D")</f>
        <v>0</v>
      </c>
      <c r="H30" s="18">
        <f xml:space="preserve"> RTD("cqg.rtd",,"StudyData","BAVolCr.AskVol^(SUBMINUTE((CUS10),1,Regular),5,0)",  "Bar",, "Open", "5",D30,,,,,"D")</f>
        <v>0</v>
      </c>
      <c r="I30" s="18">
        <f t="shared" si="0"/>
        <v>0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63">
        <f>RTD("cqg.rtd",,"StudyData","SUBMINUTE((CUS10),5,Regular)","FG",,"Time","5",D30,,,,,"D")</f>
        <v>42342.443749999999</v>
      </c>
      <c r="AA30" s="56">
        <f>IF(RTD("cqg.rtd",,"StudyData","SUBMINUTE((CUS10),5,Regular)","FG",,"Open","5",D30,,,,,"D")="",NA(),DOLLARFR(RTD("cqg.rtd",,"StudyData","SUBMINUTE((CUS10),5,Regular)","FG",,"Open","5",D30,,,,,"T"),32))</f>
        <v>99.21</v>
      </c>
      <c r="AB30" s="56">
        <f>IF(RTD("cqg.rtd",,"StudyData","SUBMINUTE((CUS10),5,Regular)","FG",,"High","5",D30,,,,,"D")="",NA(),DOLLARFR(RTD("cqg.rtd",,"StudyData","SUBMINUTE((CUS10),5,Regular)","FG",,"High","5",D30,,,,,"T"),32))</f>
        <v>99.21</v>
      </c>
      <c r="AC30" s="56">
        <f>IF(RTD("cqg.rtd",,"StudyData","SUBMINUTE((CUS10),5,Regular)","FG",,"Low","5",D30,,,,,"D")="",NA(),DOLLARFR(RTD("cqg.rtd",,"StudyData","SUBMINUTE((CUS10),5,Regular)","FG",,"Low","5",D30,,,,,"T"),32))</f>
        <v>99.204999999999998</v>
      </c>
      <c r="AD30" s="55">
        <f>IF(RTD("cqg.rtd",,"StudyData","SUBMINUTE((CUS10),5,FillGap)","Bar",,"Close","5",D30,,,,,"T")="",NA(),DOLLARFR(RTD("cqg.rtd",,"StudyData","SUBMINUTE((CUS10),5,FillGap)","Bar",,"Close","5",D30,,,,,"T"),32))</f>
        <v>99.21</v>
      </c>
      <c r="AE30" s="14">
        <f>IF( RTD("cqg.rtd",,"StudyData","AlgOrdBidVol(SUBMINUTE((CUS10),5,Regular),1,0)",  "Bar",, "Open", "5",D30,,,,,"D")="",0,RTD("cqg.rtd",,"StudyData","AlgOrdBidVol(SUBMINUTE((CUS10),5,Regular),1,0)",  "Bar",, "Open", "5",D30,,,,,"D"))</f>
        <v>0</v>
      </c>
      <c r="AF30" s="14">
        <f>IF( RTD("cqg.rtd",,"StudyData","AlgOrdAskVol(SUBMINUTE((CUS10),5,Regular),1,0)",  "Bar",, "Open", "5",D30,,,,,"D")="",0,RTD("cqg.rtd",,"StudyData","AlgOrdAskVol(SUBMINUTE((CUS10),5,Regular),1,0)",  "Bar",, "Open", "5",D30,,,,,"D"))</f>
        <v>0</v>
      </c>
      <c r="AG30" s="3">
        <f xml:space="preserve"> RTD("cqg.rtd",,"StudyData","BAVolCr.BidVol^(SUBMINUTE((CUS10),5,Regular),5,0)",  "Bar",, "Open", "5",D30,,,,,"D")</f>
        <v>9000</v>
      </c>
      <c r="AH30" s="3">
        <f xml:space="preserve"> RTD("cqg.rtd",,"StudyData","BAVolCr.AskVol^(SUBMINUTE((CUS10),5,Regular),5,0)",  "Bar",, "Open", "5",D30,,,,,"D")</f>
        <v>0</v>
      </c>
      <c r="AI30" s="12">
        <f t="shared" si="1"/>
        <v>0</v>
      </c>
      <c r="AJ30" s="16"/>
      <c r="AK30" s="17">
        <f>RTD("cqg.rtd",,"StudyData","CUS10","Bar",,"Time","1",D30,,,,,"D")</f>
        <v>42342.428472222222</v>
      </c>
      <c r="AL30" s="57">
        <f>IF(RTD("cqg.rtd",,"StudyData","CUS10","FG",,"Open","1",D30,,,,,"D")="",NA(),DOLLARFR(RTD("cqg.rtd",,"StudyData","CUS10","FG",,"Open","1",D30,,,,,"T"),32))</f>
        <v>99.174999999999997</v>
      </c>
      <c r="AM30" s="57">
        <f>IF(RTD("cqg.rtd",,"StudyData","CUS10","FG",,"High","1",D30,,,,,"D")="",NA(),DOLLARFR(RTD("cqg.rtd",,"StudyData","CUS10","FG",,"High","1",D30,,,,,"T"),32))</f>
        <v>99.19</v>
      </c>
      <c r="AN30" s="57">
        <f>IF(RTD("cqg.rtd",,"StudyData","CUS10","FG",,"Low","1",D30,,,,,"D")="",NA(),DOLLARFR(RTD("cqg.rtd",,"StudyData","CUS10","FG",,"Low","1",D30,,,,,"T"),32))</f>
        <v>99.174999999999997</v>
      </c>
      <c r="AO30" s="58">
        <f>IF(RTD("cqg.rtd",,"StudyData","CUS10","FG",,"Close","1",D30,,,,,"T")="",NA(),DOLLARFR(RTD("cqg.rtd",,"StudyData","CUS10","FG",,"Close","1",D30,,,,,"T"),32))</f>
        <v>99.185000000000002</v>
      </c>
      <c r="AP30" s="15">
        <f>IF( RTD("cqg.rtd",,"StudyData", "AlgOrdBidVol(CUS10)",  "Bar",, "Open", "1",D30,,,,,"D")="",0,RTD("cqg.rtd",,"StudyData", "AlgOrdBidVol(CUS10)",  "Bar",, "Open", "1",D30,,,,,"D"))</f>
        <v>0</v>
      </c>
      <c r="AQ30" s="15">
        <f xml:space="preserve"> IF(RTD("cqg.rtd",,"StudyData", "AlgOrdAskVol(CUS10)",  "Bar",, "Open", "1",D30,,,,,"D")="",0,RTD("cqg.rtd",,"StudyData", "AlgOrdAskVol(CUS10)",  "Bar",, "Open", "1",D30,,,,,"D"))</f>
        <v>0</v>
      </c>
      <c r="AR30" s="18">
        <f xml:space="preserve"> RTD("cqg.rtd",,"StudyData","BAVolCr.BidVol^(CUS10)",  "Bar",, "Open", "1",D30,,,,,"D")</f>
        <v>32</v>
      </c>
      <c r="AS30" s="18">
        <f xml:space="preserve"> RTD("cqg.rtd",,"StudyData","BAVolCr.AskVol^(CUS10)",  "Bar",, "Open", "1",D30,,,,,"D")</f>
        <v>72</v>
      </c>
      <c r="AT30" s="53">
        <f t="shared" si="2"/>
        <v>0</v>
      </c>
      <c r="AU30" s="10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36">
        <f>RTD("cqg.rtd",,"StudyData","CUS10","Bar",,"Time","5",D30,,,,,"D")</f>
        <v>42342.361111111109</v>
      </c>
      <c r="BM30" s="59">
        <f>IF(RTD("cqg.rtd",,"StudyData","CUS10","FG",,"Open","5",D30,,,,,"D")="",NA(),DOLLARFR(RTD("cqg.rtd",,"StudyData","CUS10","FG",,"Open","5",D30,,,,,"T"),32))</f>
        <v>99.204999999999998</v>
      </c>
      <c r="BN30" s="54">
        <f>IF(RTD("cqg.rtd",,"StudyData","CUS10","FG",,"High","5",D30,,,,,"D")="",NA(),DOLLARFR(RTD("cqg.rtd",,"StudyData","CUS10","FG",,"High","5",D30,,,,,"T"),32))</f>
        <v>99.21</v>
      </c>
      <c r="BO30" s="60">
        <f>IF(RTD("cqg.rtd",,"StudyData","CUS10","FG",,"Low","5",D30,,,,,"D")="",NA(),DOLLARFR(RTD("cqg.rtd",,"StudyData","CUS10","FG",,"Low","5",D30,,,,,"T"),32))</f>
        <v>99.185000000000002</v>
      </c>
      <c r="BP30" s="59">
        <f>IF(RTD("cqg.rtd",,"StudyData","CUS10","FG",,"Close","5",D30,,,,,"T")="",NA(),DOLLARFR(RTD("cqg.rtd",,"StudyData","CUS10","FG",,"Close","5",D30,,,,,"T"),32))</f>
        <v>99.185000000000002</v>
      </c>
      <c r="BQ30" s="14">
        <f>IF( RTD("cqg.rtd",,"StudyData","AlgOrdBidVol(CUS10)",  "Bar",, "Open", "5",D30,,,,,"D")="",0,RTD("cqg.rtd",,"StudyData","AlgOrdBidVol(CUS10)",  "Bar",, "Open", "5",D30,,,,,"D"))</f>
        <v>18</v>
      </c>
      <c r="BR30" s="14">
        <f>IF( RTD("cqg.rtd",,"StudyData","AlgOrdAskVol(CUS10)",  "Bar",, "Open", "5",D30,,,,,"D")="",0,RTD("cqg.rtd",,"StudyData","AlgOrdAskVol(CUS10)",  "Bar",, "Open", "5",D30,,,,,"D"))</f>
        <v>2</v>
      </c>
      <c r="BS30" s="12">
        <f xml:space="preserve"> RTD("cqg.rtd",,"StudyData","BAVolCr.BidVol^(CUS10)",  "Bar",, "Open", "5",D30,,,,,"D")</f>
        <v>538</v>
      </c>
      <c r="BT30" s="12"/>
      <c r="BU30" s="12">
        <f t="shared" si="3"/>
        <v>0</v>
      </c>
      <c r="BZ30" s="12">
        <f>IF(RTD("cqg.rtd",,"StudyData","SUBMINUTE((CUS10),1,FillGap)","Bar",,"Close","5",D30,,,,,"T")="",NA(),RTD("cqg.rtd",,"StudyData","SUBMINUTE((CUS10),1,FillGap)","Bar",,"Close","5",D30,,,,,"T"))</f>
        <v>99.671875</v>
      </c>
      <c r="CA30" s="12"/>
      <c r="CB30" s="12">
        <f>IF(RTD("cqg.rtd",,"StudyData","SUBMINUTE((CUS10),5,Regular)","FG",,"Open","5",D30,,,,,"D")="",NA(),RTD("cqg.rtd",,"StudyData","SUBMINUTE((CUS10),5,Regular)","FG",,"Open","5",D30,,,,,"T"))</f>
        <v>99.65625</v>
      </c>
      <c r="CC30" s="12">
        <f>IF(RTD("cqg.rtd",,"StudyData","SUBMINUTE((CUS10),5,Regular)","FG",,"High","5",D30,,,,,"D")="",NA(),RTD("cqg.rtd",,"StudyData","SUBMINUTE((CUS10),5,Regular)","FG",,"High","5",D30,,,,,"T"))</f>
        <v>99.65625</v>
      </c>
      <c r="CD30" s="12">
        <f>IF(RTD("cqg.rtd",,"StudyData","SUBMINUTE((CUS10),5,Regular)","FG",,"Low","5",D30,,,,,"D")="",NA(),RTD("cqg.rtd",,"StudyData","SUBMINUTE((CUS10),5,Regular)","FG",,"Low","5",D30,,,,,"T"))</f>
        <v>99.640625</v>
      </c>
      <c r="CE30" s="12">
        <f>IF(RTD("cqg.rtd",,"StudyData","SUBMINUTE((CUS10),5,Regular)","FG",,"Close","5",D30,,,,,"D")="",NA(),RTD("cqg.rtd",,"StudyData","SUBMINUTE((CUS10),5,Regular)","FG",,"Close","5",D30,,,,,"T"))</f>
        <v>99.65625</v>
      </c>
      <c r="CF30" s="12"/>
      <c r="CG30" s="12">
        <f>IF(RTD("cqg.rtd",,"StudyData","CUS10","FG",,"Open","1",D30,,,,,"D")="",NA(),RTD("cqg.rtd",,"StudyData","CUS10","FG",,"Open","1",D30,,,,,"T"))</f>
        <v>99.546875</v>
      </c>
      <c r="CH30" s="12">
        <f>IF(RTD("cqg.rtd",,"StudyData","CUS10","FG",,"High","1",D30,,,,,"D")="",NA(),RTD("cqg.rtd",,"StudyData","CUS10","FG",,"High","1",D30,,,,,"T"))</f>
        <v>99.59375</v>
      </c>
      <c r="CI30" s="12">
        <f>IF(RTD("cqg.rtd",,"StudyData","CUS10","FG",,"Low","1",D30,,,,,"D")="",NA(),RTD("cqg.rtd",,"StudyData","CUS10","FG",,"Low","1",D30,,,,,"T"))</f>
        <v>99.546875</v>
      </c>
      <c r="CJ30" s="12">
        <f>IF(RTD("cqg.rtd",,"StudyData","CUS10","FG",,"Close","1",D30,,,,,"D")="",NA(),RTD("cqg.rtd",,"StudyData","CUS10","FG",,"Close","1",D30,,,,,"T"))</f>
        <v>99.578125</v>
      </c>
      <c r="CK30" s="12"/>
      <c r="CL30" s="12">
        <f>IF(RTD("cqg.rtd",,"StudyData","CUS10","FG",,"Open","5",D30,,,,,"D")="",NA(),RTD("cqg.rtd",,"StudyData","CUS10","FG",,"Open","5",D30,,,,,"T"))</f>
        <v>99.640625</v>
      </c>
      <c r="CM30" s="12">
        <f>IF(RTD("cqg.rtd",,"StudyData","CUS10","FG",,"High","5",D30,,,,,"D")="",NA(),RTD("cqg.rtd",,"StudyData","CUS10","FG",,"High","5",D30,,,,,"T"))</f>
        <v>99.65625</v>
      </c>
      <c r="CN30" s="12">
        <f>IF(RTD("cqg.rtd",,"StudyData","CUS10","FG",,"Low","5",D30,,,,,"D")="",NA(),RTD("cqg.rtd",,"StudyData","CUS10","FG",,"Low","5",D30,,,,,"T"))</f>
        <v>99.578125</v>
      </c>
      <c r="CO30" s="12">
        <f>IF(RTD("cqg.rtd",,"StudyData","CUS10","FG",,"Close","5",D30,,,,,"D")="",NA(),RTD("cqg.rtd",,"StudyData","CUS10","FG",,"Close","5",D30,,,,,"T"))</f>
        <v>99.578125</v>
      </c>
      <c r="CP30" s="12"/>
    </row>
    <row r="31" spans="2:94" ht="11.25" customHeight="1" x14ac:dyDescent="0.3">
      <c r="B31" s="13">
        <f>RTD("cqg.rtd",,"StudyData","SUBMINUTE((CUS10),1,Regular)","FG",,"Time","5",D31,,,,,"D")</f>
        <v>42342.444895833331</v>
      </c>
      <c r="C31" s="54">
        <f>IF(RTD("cqg.rtd",,"StudyData","SUBMINUTE((CUS10),1,FillGap)","Bar",,"Close","5",D31,,,,,"T")="",NA(),DOLLARFR(RTD("cqg.rtd",,"StudyData","SUBMINUTE((CUS10),1,FillGap)","Bar",,"Close","5",D31,,,,,"T"),32))</f>
        <v>99.215000000000003</v>
      </c>
      <c r="D31" s="14">
        <f t="shared" si="5"/>
        <v>-25</v>
      </c>
      <c r="E31" s="15">
        <f>IF( RTD("cqg.rtd",,"StudyData", "AlgOrdBidVol(SUBMINUTE((CUS10),1,Regular),1,0)",  "Bar",, "Open", "5",D31,,,,,"D")="",0,RTD("cqg.rtd",,"StudyData", "AlgOrdBidVol(SUBMINUTE((CUS10),1,Regular),1,0)",  "Bar",, "Open", "5",D31,,,,,"D"))</f>
        <v>0</v>
      </c>
      <c r="F31" s="15">
        <f xml:space="preserve"> IF(RTD("cqg.rtd",,"StudyData", "AlgOrdAskVol(SUBMINUTE((CUS10),1,Regular),1,0)",  "Bar",, "Open", "5",D31,,,,,"D")="",0,RTD("cqg.rtd",,"StudyData", "AlgOrdAskVol(SUBMINUTE((CUS10),1,Regular),1,0)",  "Bar",, "Open", "5",D31,,,,,"D"))</f>
        <v>0</v>
      </c>
      <c r="G31" s="18">
        <f xml:space="preserve"> RTD("cqg.rtd",,"StudyData","BAVolCr.BidVol^(SUBMINUTE((CUS10),1,FillGap),5,0)",  "Bar",, "Open", "5",D31,,,,,"D")</f>
        <v>0</v>
      </c>
      <c r="H31" s="18">
        <f xml:space="preserve"> RTD("cqg.rtd",,"StudyData","BAVolCr.AskVol^(SUBMINUTE((CUS10),1,Regular),5,0)",  "Bar",, "Open", "5",D31,,,,,"D")</f>
        <v>0</v>
      </c>
      <c r="I31" s="18">
        <f t="shared" si="0"/>
        <v>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63">
        <f>RTD("cqg.rtd",,"StudyData","SUBMINUTE((CUS10),5,Regular)","FG",,"Time","5",D31,,,,,"D")</f>
        <v>42342.443692129636</v>
      </c>
      <c r="AA31" s="56">
        <f>IF(RTD("cqg.rtd",,"StudyData","SUBMINUTE((CUS10),5,Regular)","FG",,"Open","5",D31,,,,,"D")="",NA(),DOLLARFR(RTD("cqg.rtd",,"StudyData","SUBMINUTE((CUS10),5,Regular)","FG",,"Open","5",D31,,,,,"T"),32))</f>
        <v>99.21</v>
      </c>
      <c r="AB31" s="56">
        <f>IF(RTD("cqg.rtd",,"StudyData","SUBMINUTE((CUS10),5,Regular)","FG",,"High","5",D31,,,,,"D")="",NA(),DOLLARFR(RTD("cqg.rtd",,"StudyData","SUBMINUTE((CUS10),5,Regular)","FG",,"High","5",D31,,,,,"T"),32))</f>
        <v>99.21</v>
      </c>
      <c r="AC31" s="56">
        <f>IF(RTD("cqg.rtd",,"StudyData","SUBMINUTE((CUS10),5,Regular)","FG",,"Low","5",D31,,,,,"D")="",NA(),DOLLARFR(RTD("cqg.rtd",,"StudyData","SUBMINUTE((CUS10),5,Regular)","FG",,"Low","5",D31,,,,,"T"),32))</f>
        <v>99.204999999999998</v>
      </c>
      <c r="AD31" s="55">
        <f>IF(RTD("cqg.rtd",,"StudyData","SUBMINUTE((CUS10),5,FillGap)","Bar",,"Close","5",D31,,,,,"T")="",NA(),DOLLARFR(RTD("cqg.rtd",,"StudyData","SUBMINUTE((CUS10),5,FillGap)","Bar",,"Close","5",D31,,,,,"T"),32))</f>
        <v>99.21</v>
      </c>
      <c r="AE31" s="14">
        <f>IF( RTD("cqg.rtd",,"StudyData","AlgOrdBidVol(SUBMINUTE((CUS10),5,Regular),1,0)",  "Bar",, "Open", "5",D31,,,,,"D")="",0,RTD("cqg.rtd",,"StudyData","AlgOrdBidVol(SUBMINUTE((CUS10),5,Regular),1,0)",  "Bar",, "Open", "5",D31,,,,,"D"))</f>
        <v>0</v>
      </c>
      <c r="AF31" s="14">
        <f>IF( RTD("cqg.rtd",,"StudyData","AlgOrdAskVol(SUBMINUTE((CUS10),5,Regular),1,0)",  "Bar",, "Open", "5",D31,,,,,"D")="",0,RTD("cqg.rtd",,"StudyData","AlgOrdAskVol(SUBMINUTE((CUS10),5,Regular),1,0)",  "Bar",, "Open", "5",D31,,,,,"D"))</f>
        <v>0</v>
      </c>
      <c r="AG31" s="3">
        <f xml:space="preserve"> RTD("cqg.rtd",,"StudyData","BAVolCr.BidVol^(SUBMINUTE((CUS10),5,Regular),5,0)",  "Bar",, "Open", "5",D31,,,,,"D")</f>
        <v>9000</v>
      </c>
      <c r="AH31" s="3">
        <f xml:space="preserve"> RTD("cqg.rtd",,"StudyData","BAVolCr.AskVol^(SUBMINUTE((CUS10),5,Regular),5,0)",  "Bar",, "Open", "5",D31,,,,,"D")</f>
        <v>0</v>
      </c>
      <c r="AI31" s="12">
        <f t="shared" si="1"/>
        <v>0</v>
      </c>
      <c r="AJ31" s="16"/>
      <c r="AK31" s="17">
        <f>RTD("cqg.rtd",,"StudyData","CUS10","Bar",,"Time","1",D31,,,,,"D")</f>
        <v>42342.427777777775</v>
      </c>
      <c r="AL31" s="57">
        <f>IF(RTD("cqg.rtd",,"StudyData","CUS10","FG",,"Open","1",D31,,,,,"D")="",NA(),DOLLARFR(RTD("cqg.rtd",,"StudyData","CUS10","FG",,"Open","1",D31,,,,,"T"),32))</f>
        <v>99.174999999999997</v>
      </c>
      <c r="AM31" s="57">
        <f>IF(RTD("cqg.rtd",,"StudyData","CUS10","FG",,"High","1",D31,,,,,"D")="",NA(),DOLLARFR(RTD("cqg.rtd",,"StudyData","CUS10","FG",,"High","1",D31,,,,,"T"),32))</f>
        <v>99.18</v>
      </c>
      <c r="AN31" s="57">
        <f>IF(RTD("cqg.rtd",,"StudyData","CUS10","FG",,"Low","1",D31,,,,,"D")="",NA(),DOLLARFR(RTD("cqg.rtd",,"StudyData","CUS10","FG",,"Low","1",D31,,,,,"T"),32))</f>
        <v>99.17</v>
      </c>
      <c r="AO31" s="58">
        <f>IF(RTD("cqg.rtd",,"StudyData","CUS10","FG",,"Close","1",D31,,,,,"T")="",NA(),DOLLARFR(RTD("cqg.rtd",,"StudyData","CUS10","FG",,"Close","1",D31,,,,,"T"),32))</f>
        <v>99.174999999999997</v>
      </c>
      <c r="AP31" s="15">
        <f>IF( RTD("cqg.rtd",,"StudyData", "AlgOrdBidVol(CUS10)",  "Bar",, "Open", "1",D31,,,,,"D")="",0,RTD("cqg.rtd",,"StudyData", "AlgOrdBidVol(CUS10)",  "Bar",, "Open", "1",D31,,,,,"D"))</f>
        <v>0</v>
      </c>
      <c r="AQ31" s="15">
        <f xml:space="preserve"> IF(RTD("cqg.rtd",,"StudyData", "AlgOrdAskVol(CUS10)",  "Bar",, "Open", "1",D31,,,,,"D")="",0,RTD("cqg.rtd",,"StudyData", "AlgOrdAskVol(CUS10)",  "Bar",, "Open", "1",D31,,,,,"D"))</f>
        <v>0</v>
      </c>
      <c r="AR31" s="18">
        <f xml:space="preserve"> RTD("cqg.rtd",,"StudyData","BAVolCr.BidVol^(CUS10)",  "Bar",, "Open", "1",D31,,,,,"D")</f>
        <v>36</v>
      </c>
      <c r="AS31" s="18">
        <f xml:space="preserve"> RTD("cqg.rtd",,"StudyData","BAVolCr.AskVol^(CUS10)",  "Bar",, "Open", "1",D31,,,,,"D")</f>
        <v>61</v>
      </c>
      <c r="AT31" s="53">
        <f t="shared" si="2"/>
        <v>0</v>
      </c>
      <c r="AU31" s="10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36">
        <f>RTD("cqg.rtd",,"StudyData","CUS10","Bar",,"Time","5",D31,,,,,"D")</f>
        <v>42342.357638888891</v>
      </c>
      <c r="BM31" s="59">
        <f>IF(RTD("cqg.rtd",,"StudyData","CUS10","FG",,"Open","5",D31,,,,,"D")="",NA(),DOLLARFR(RTD("cqg.rtd",,"StudyData","CUS10","FG",,"Open","5",D31,,,,,"T"),32))</f>
        <v>99.194999999999993</v>
      </c>
      <c r="BN31" s="54">
        <f>IF(RTD("cqg.rtd",,"StudyData","CUS10","FG",,"High","5",D31,,,,,"D")="",NA(),DOLLARFR(RTD("cqg.rtd",,"StudyData","CUS10","FG",,"High","5",D31,,,,,"T"),32))</f>
        <v>99.22</v>
      </c>
      <c r="BO31" s="60">
        <f>IF(RTD("cqg.rtd",,"StudyData","CUS10","FG",,"Low","5",D31,,,,,"D")="",NA(),DOLLARFR(RTD("cqg.rtd",,"StudyData","CUS10","FG",,"Low","5",D31,,,,,"T"),32))</f>
        <v>99.185000000000002</v>
      </c>
      <c r="BP31" s="59">
        <f>IF(RTD("cqg.rtd",,"StudyData","CUS10","FG",,"Close","5",D31,,,,,"T")="",NA(),DOLLARFR(RTD("cqg.rtd",,"StudyData","CUS10","FG",,"Close","5",D31,,,,,"T"),32))</f>
        <v>99.21</v>
      </c>
      <c r="BQ31" s="14">
        <f>IF( RTD("cqg.rtd",,"StudyData","AlgOrdBidVol(CUS10)",  "Bar",, "Open", "5",D31,,,,,"D")="",0,RTD("cqg.rtd",,"StudyData","AlgOrdBidVol(CUS10)",  "Bar",, "Open", "5",D31,,,,,"D"))</f>
        <v>13</v>
      </c>
      <c r="BR31" s="14">
        <f>IF( RTD("cqg.rtd",,"StudyData","AlgOrdAskVol(CUS10)",  "Bar",, "Open", "5",D31,,,,,"D")="",0,RTD("cqg.rtd",,"StudyData","AlgOrdAskVol(CUS10)",  "Bar",, "Open", "5",D31,,,,,"D"))</f>
        <v>1</v>
      </c>
      <c r="BS31" s="12">
        <f xml:space="preserve"> RTD("cqg.rtd",,"StudyData","BAVolCr.BidVol^(CUS10)",  "Bar",, "Open", "5",D31,,,,,"D")</f>
        <v>468</v>
      </c>
      <c r="BT31" s="12">
        <f xml:space="preserve"> RTD("cqg.rtd",,"StudyData","BAVolCr.AskVol^(CUS10)",  "Bar",, "Open", "5",D31,,,,,"D")</f>
        <v>469</v>
      </c>
      <c r="BU31" s="12">
        <f t="shared" si="3"/>
        <v>0</v>
      </c>
      <c r="BZ31" s="12">
        <f>IF(RTD("cqg.rtd",,"StudyData","SUBMINUTE((CUS10),1,FillGap)","Bar",,"Close","5",D31,,,,,"T")="",NA(),RTD("cqg.rtd",,"StudyData","SUBMINUTE((CUS10),1,FillGap)","Bar",,"Close","5",D31,,,,,"T"))</f>
        <v>99.671875</v>
      </c>
      <c r="CA31" s="12"/>
      <c r="CB31" s="12">
        <f>IF(RTD("cqg.rtd",,"StudyData","SUBMINUTE((CUS10),5,Regular)","FG",,"Open","5",D31,,,,,"D")="",NA(),RTD("cqg.rtd",,"StudyData","SUBMINUTE((CUS10),5,Regular)","FG",,"Open","5",D31,,,,,"T"))</f>
        <v>99.65625</v>
      </c>
      <c r="CC31" s="12">
        <f>IF(RTD("cqg.rtd",,"StudyData","SUBMINUTE((CUS10),5,Regular)","FG",,"High","5",D31,,,,,"D")="",NA(),RTD("cqg.rtd",,"StudyData","SUBMINUTE((CUS10),5,Regular)","FG",,"High","5",D31,,,,,"T"))</f>
        <v>99.65625</v>
      </c>
      <c r="CD31" s="12">
        <f>IF(RTD("cqg.rtd",,"StudyData","SUBMINUTE((CUS10),5,Regular)","FG",,"Low","5",D31,,,,,"D")="",NA(),RTD("cqg.rtd",,"StudyData","SUBMINUTE((CUS10),5,Regular)","FG",,"Low","5",D31,,,,,"T"))</f>
        <v>99.640625</v>
      </c>
      <c r="CE31" s="12">
        <f>IF(RTD("cqg.rtd",,"StudyData","SUBMINUTE((CUS10),5,Regular)","FG",,"Close","5",D31,,,,,"D")="",NA(),RTD("cqg.rtd",,"StudyData","SUBMINUTE((CUS10),5,Regular)","FG",,"Close","5",D31,,,,,"T"))</f>
        <v>99.65625</v>
      </c>
      <c r="CF31" s="12"/>
      <c r="CG31" s="12">
        <f>IF(RTD("cqg.rtd",,"StudyData","CUS10","FG",,"Open","1",D31,,,,,"D")="",NA(),RTD("cqg.rtd",,"StudyData","CUS10","FG",,"Open","1",D31,,,,,"T"))</f>
        <v>99.546875</v>
      </c>
      <c r="CH31" s="12">
        <f>IF(RTD("cqg.rtd",,"StudyData","CUS10","FG",,"High","1",D31,,,,,"D")="",NA(),RTD("cqg.rtd",,"StudyData","CUS10","FG",,"High","1",D31,,,,,"T"))</f>
        <v>99.5625</v>
      </c>
      <c r="CI31" s="12">
        <f>IF(RTD("cqg.rtd",,"StudyData","CUS10","FG",,"Low","1",D31,,,,,"D")="",NA(),RTD("cqg.rtd",,"StudyData","CUS10","FG",,"Low","1",D31,,,,,"T"))</f>
        <v>99.53125</v>
      </c>
      <c r="CJ31" s="12">
        <f>IF(RTD("cqg.rtd",,"StudyData","CUS10","FG",,"Close","1",D31,,,,,"D")="",NA(),RTD("cqg.rtd",,"StudyData","CUS10","FG",,"Close","1",D31,,,,,"T"))</f>
        <v>99.546875</v>
      </c>
      <c r="CK31" s="12"/>
      <c r="CL31" s="12">
        <f>IF(RTD("cqg.rtd",,"StudyData","CUS10","FG",,"Open","5",D31,,,,,"D")="",NA(),RTD("cqg.rtd",,"StudyData","CUS10","FG",,"Open","5",D31,,,,,"T"))</f>
        <v>99.609375</v>
      </c>
      <c r="CM31" s="12">
        <f>IF(RTD("cqg.rtd",,"StudyData","CUS10","FG",,"High","5",D31,,,,,"D")="",NA(),RTD("cqg.rtd",,"StudyData","CUS10","FG",,"High","5",D31,,,,,"T"))</f>
        <v>99.6875</v>
      </c>
      <c r="CN31" s="12">
        <f>IF(RTD("cqg.rtd",,"StudyData","CUS10","FG",,"Low","5",D31,,,,,"D")="",NA(),RTD("cqg.rtd",,"StudyData","CUS10","FG",,"Low","5",D31,,,,,"T"))</f>
        <v>99.578125</v>
      </c>
      <c r="CO31" s="12">
        <f>IF(RTD("cqg.rtd",,"StudyData","CUS10","FG",,"Close","5",D31,,,,,"D")="",NA(),RTD("cqg.rtd",,"StudyData","CUS10","FG",,"Close","5",D31,,,,,"T"))</f>
        <v>99.65625</v>
      </c>
      <c r="CP31" s="12"/>
    </row>
    <row r="32" spans="2:94" ht="11.25" customHeight="1" x14ac:dyDescent="0.3">
      <c r="B32" s="13">
        <f>RTD("cqg.rtd",,"StudyData","SUBMINUTE((CUS10),1,Regular)","FG",,"Time","5",D32,,,,,"D")</f>
        <v>42342.444884259261</v>
      </c>
      <c r="C32" s="54">
        <f>IF(RTD("cqg.rtd",,"StudyData","SUBMINUTE((CUS10),1,FillGap)","Bar",,"Close","5",D32,,,,,"T")="",NA(),DOLLARFR(RTD("cqg.rtd",,"StudyData","SUBMINUTE((CUS10),1,FillGap)","Bar",,"Close","5",D32,,,,,"T"),32))</f>
        <v>99.215000000000003</v>
      </c>
      <c r="D32" s="14">
        <f t="shared" si="5"/>
        <v>-26</v>
      </c>
      <c r="E32" s="15">
        <f>IF( RTD("cqg.rtd",,"StudyData", "AlgOrdBidVol(SUBMINUTE((CUS10),1,Regular),1,0)",  "Bar",, "Open", "5",D32,,,,,"D")="",0,RTD("cqg.rtd",,"StudyData", "AlgOrdBidVol(SUBMINUTE((CUS10),1,Regular),1,0)",  "Bar",, "Open", "5",D32,,,,,"D"))</f>
        <v>0</v>
      </c>
      <c r="F32" s="15">
        <f xml:space="preserve"> IF(RTD("cqg.rtd",,"StudyData", "AlgOrdAskVol(SUBMINUTE((CUS10),1,Regular),1,0)",  "Bar",, "Open", "5",D32,,,,,"D")="",0,RTD("cqg.rtd",,"StudyData", "AlgOrdAskVol(SUBMINUTE((CUS10),1,Regular),1,0)",  "Bar",, "Open", "5",D32,,,,,"D"))</f>
        <v>0</v>
      </c>
      <c r="G32" s="18">
        <f xml:space="preserve"> RTD("cqg.rtd",,"StudyData","BAVolCr.BidVol^(SUBMINUTE((CUS10),1,FillGap),5,0)",  "Bar",, "Open", "5",D32,,,,,"D")</f>
        <v>0</v>
      </c>
      <c r="H32" s="18">
        <f xml:space="preserve"> RTD("cqg.rtd",,"StudyData","BAVolCr.AskVol^(SUBMINUTE((CUS10),1,Regular),5,0)",  "Bar",, "Open", "5",D32,,,,,"D")</f>
        <v>0</v>
      </c>
      <c r="I32" s="18">
        <f t="shared" si="0"/>
        <v>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63">
        <f>RTD("cqg.rtd",,"StudyData","SUBMINUTE((CUS10),5,Regular)","FG",,"Time","5",D32,,,,,"D")</f>
        <v>42342.44363425926</v>
      </c>
      <c r="AA32" s="56">
        <f>IF(RTD("cqg.rtd",,"StudyData","SUBMINUTE((CUS10),5,Regular)","FG",,"Open","5",D32,,,,,"D")="",NA(),DOLLARFR(RTD("cqg.rtd",,"StudyData","SUBMINUTE((CUS10),5,Regular)","FG",,"Open","5",D32,,,,,"T"),32))</f>
        <v>99.215000000000003</v>
      </c>
      <c r="AB32" s="56">
        <f>IF(RTD("cqg.rtd",,"StudyData","SUBMINUTE((CUS10),5,Regular)","FG",,"High","5",D32,,,,,"D")="",NA(),DOLLARFR(RTD("cqg.rtd",,"StudyData","SUBMINUTE((CUS10),5,Regular)","FG",,"High","5",D32,,,,,"T"),32))</f>
        <v>99.215000000000003</v>
      </c>
      <c r="AC32" s="56">
        <f>IF(RTD("cqg.rtd",,"StudyData","SUBMINUTE((CUS10),5,Regular)","FG",,"Low","5",D32,,,,,"D")="",NA(),DOLLARFR(RTD("cqg.rtd",,"StudyData","SUBMINUTE((CUS10),5,Regular)","FG",,"Low","5",D32,,,,,"T"),32))</f>
        <v>99.204999999999998</v>
      </c>
      <c r="AD32" s="55">
        <f>IF(RTD("cqg.rtd",,"StudyData","SUBMINUTE((CUS10),5,FillGap)","Bar",,"Close","5",D32,,,,,"T")="",NA(),DOLLARFR(RTD("cqg.rtd",,"StudyData","SUBMINUTE((CUS10),5,FillGap)","Bar",,"Close","5",D32,,,,,"T"),32))</f>
        <v>99.204999999999998</v>
      </c>
      <c r="AE32" s="14">
        <f>IF( RTD("cqg.rtd",,"StudyData","AlgOrdBidVol(SUBMINUTE((CUS10),5,Regular),1,0)",  "Bar",, "Open", "5",D32,,,,,"D")="",0,RTD("cqg.rtd",,"StudyData","AlgOrdBidVol(SUBMINUTE((CUS10),5,Regular),1,0)",  "Bar",, "Open", "5",D32,,,,,"D"))</f>
        <v>0</v>
      </c>
      <c r="AF32" s="14">
        <f>IF( RTD("cqg.rtd",,"StudyData","AlgOrdAskVol(SUBMINUTE((CUS10),5,Regular),1,0)",  "Bar",, "Open", "5",D32,,,,,"D")="",0,RTD("cqg.rtd",,"StudyData","AlgOrdAskVol(SUBMINUTE((CUS10),5,Regular),1,0)",  "Bar",, "Open", "5",D32,,,,,"D"))</f>
        <v>0</v>
      </c>
      <c r="AG32" s="3">
        <f xml:space="preserve"> RTD("cqg.rtd",,"StudyData","BAVolCr.BidVol^(SUBMINUTE((CUS10),5,Regular),5,0)",  "Bar",, "Open", "5",D32,,,,,"D")</f>
        <v>9000</v>
      </c>
      <c r="AH32" s="3">
        <f xml:space="preserve"> RTD("cqg.rtd",,"StudyData","BAVolCr.AskVol^(SUBMINUTE((CUS10),5,Regular),5,0)",  "Bar",, "Open", "5",D32,,,,,"D")</f>
        <v>0</v>
      </c>
      <c r="AI32" s="12">
        <f t="shared" si="1"/>
        <v>0</v>
      </c>
      <c r="AJ32" s="16"/>
      <c r="AK32" s="17">
        <f>RTD("cqg.rtd",,"StudyData","CUS10","Bar",,"Time","1",D32,,,,,"D")</f>
        <v>42342.427083333336</v>
      </c>
      <c r="AL32" s="57">
        <f>IF(RTD("cqg.rtd",,"StudyData","CUS10","FG",,"Open","1",D32,,,,,"D")="",NA(),DOLLARFR(RTD("cqg.rtd",,"StudyData","CUS10","FG",,"Open","1",D32,,,,,"T"),32))</f>
        <v>99.185000000000002</v>
      </c>
      <c r="AM32" s="57">
        <f>IF(RTD("cqg.rtd",,"StudyData","CUS10","FG",,"High","1",D32,,,,,"D")="",NA(),DOLLARFR(RTD("cqg.rtd",,"StudyData","CUS10","FG",,"High","1",D32,,,,,"T"),32))</f>
        <v>99.19</v>
      </c>
      <c r="AN32" s="57">
        <f>IF(RTD("cqg.rtd",,"StudyData","CUS10","FG",,"Low","1",D32,,,,,"D")="",NA(),DOLLARFR(RTD("cqg.rtd",,"StudyData","CUS10","FG",,"Low","1",D32,,,,,"T"),32))</f>
        <v>99.174999999999997</v>
      </c>
      <c r="AO32" s="58">
        <f>IF(RTD("cqg.rtd",,"StudyData","CUS10","FG",,"Close","1",D32,,,,,"T")="",NA(),DOLLARFR(RTD("cqg.rtd",,"StudyData","CUS10","FG",,"Close","1",D32,,,,,"T"),32))</f>
        <v>99.174999999999997</v>
      </c>
      <c r="AP32" s="15">
        <f>IF( RTD("cqg.rtd",,"StudyData", "AlgOrdBidVol(CUS10)",  "Bar",, "Open", "1",D32,,,,,"D")="",0,RTD("cqg.rtd",,"StudyData", "AlgOrdBidVol(CUS10)",  "Bar",, "Open", "1",D32,,,,,"D"))</f>
        <v>0</v>
      </c>
      <c r="AQ32" s="15">
        <f xml:space="preserve"> IF(RTD("cqg.rtd",,"StudyData", "AlgOrdAskVol(CUS10)",  "Bar",, "Open", "1",D32,,,,,"D")="",0,RTD("cqg.rtd",,"StudyData", "AlgOrdAskVol(CUS10)",  "Bar",, "Open", "1",D32,,,,,"D"))</f>
        <v>0</v>
      </c>
      <c r="AR32" s="18">
        <f xml:space="preserve"> RTD("cqg.rtd",,"StudyData","BAVolCr.BidVol^(CUS10)",  "Bar",, "Open", "1",D32,,,,,"D")</f>
        <v>52</v>
      </c>
      <c r="AS32" s="18">
        <f xml:space="preserve"> RTD("cqg.rtd",,"StudyData","BAVolCr.AskVol^(CUS10)",  "Bar",, "Open", "1",D32,,,,,"D")</f>
        <v>59</v>
      </c>
      <c r="AT32" s="53">
        <f t="shared" si="2"/>
        <v>0</v>
      </c>
      <c r="AU32" s="10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36">
        <f>RTD("cqg.rtd",,"StudyData","CUS10","Bar",,"Time","5",D32,,,,,"D")</f>
        <v>42342.354166666664</v>
      </c>
      <c r="BM32" s="59">
        <f>IF(RTD("cqg.rtd",,"StudyData","CUS10","FG",,"Open","5",D32,,,,,"D")="",NA(),DOLLARFR(RTD("cqg.rtd",,"StudyData","CUS10","FG",,"Open","5",D32,,,,,"T"),32))</f>
        <v>99.17</v>
      </c>
      <c r="BN32" s="54">
        <f>IF(RTD("cqg.rtd",,"StudyData","CUS10","FG",,"High","5",D32,,,,,"D")="",NA(),DOLLARFR(RTD("cqg.rtd",,"StudyData","CUS10","FG",,"High","5",D32,,,,,"T"),32))</f>
        <v>99.2</v>
      </c>
      <c r="BO32" s="60">
        <f>IF(RTD("cqg.rtd",,"StudyData","CUS10","FG",,"Low","5",D32,,,,,"D")="",NA(),DOLLARFR(RTD("cqg.rtd",,"StudyData","CUS10","FG",,"Low","5",D32,,,,,"T"),32))</f>
        <v>99.16</v>
      </c>
      <c r="BP32" s="59">
        <f>IF(RTD("cqg.rtd",,"StudyData","CUS10","FG",,"Close","5",D32,,,,,"T")="",NA(),DOLLARFR(RTD("cqg.rtd",,"StudyData","CUS10","FG",,"Close","5",D32,,,,,"T"),32))</f>
        <v>99.2</v>
      </c>
      <c r="BQ32" s="14">
        <f>IF( RTD("cqg.rtd",,"StudyData","AlgOrdBidVol(CUS10)",  "Bar",, "Open", "5",D32,,,,,"D")="",0,RTD("cqg.rtd",,"StudyData","AlgOrdBidVol(CUS10)",  "Bar",, "Open", "5",D32,,,,,"D"))</f>
        <v>19</v>
      </c>
      <c r="BR32" s="14">
        <f>IF( RTD("cqg.rtd",,"StudyData","AlgOrdAskVol(CUS10)",  "Bar",, "Open", "5",D32,,,,,"D")="",0,RTD("cqg.rtd",,"StudyData","AlgOrdAskVol(CUS10)",  "Bar",, "Open", "5",D32,,,,,"D"))</f>
        <v>19</v>
      </c>
      <c r="BS32" s="12">
        <f xml:space="preserve"> RTD("cqg.rtd",,"StudyData","BAVolCr.BidVol^(CUS10)",  "Bar",, "Open", "5",D32,,,,,"D")</f>
        <v>445</v>
      </c>
      <c r="BT32" s="12">
        <f xml:space="preserve"> RTD("cqg.rtd",,"StudyData","BAVolCr.AskVol^(CUS10)",  "Bar",, "Open", "5",D32,,,,,"D")</f>
        <v>425</v>
      </c>
      <c r="BU32" s="12">
        <f t="shared" si="3"/>
        <v>0</v>
      </c>
      <c r="BZ32" s="12">
        <f>IF(RTD("cqg.rtd",,"StudyData","SUBMINUTE((CUS10),1,FillGap)","Bar",,"Close","5",D32,,,,,"T")="",NA(),RTD("cqg.rtd",,"StudyData","SUBMINUTE((CUS10),1,FillGap)","Bar",,"Close","5",D32,,,,,"T"))</f>
        <v>99.671875</v>
      </c>
      <c r="CA32" s="12"/>
      <c r="CB32" s="12">
        <f>IF(RTD("cqg.rtd",,"StudyData","SUBMINUTE((CUS10),5,Regular)","FG",,"Open","5",D32,,,,,"D")="",NA(),RTD("cqg.rtd",,"StudyData","SUBMINUTE((CUS10),5,Regular)","FG",,"Open","5",D32,,,,,"T"))</f>
        <v>99.671875</v>
      </c>
      <c r="CC32" s="12">
        <f>IF(RTD("cqg.rtd",,"StudyData","SUBMINUTE((CUS10),5,Regular)","FG",,"High","5",D32,,,,,"D")="",NA(),RTD("cqg.rtd",,"StudyData","SUBMINUTE((CUS10),5,Regular)","FG",,"High","5",D32,,,,,"T"))</f>
        <v>99.671875</v>
      </c>
      <c r="CD32" s="12">
        <f>IF(RTD("cqg.rtd",,"StudyData","SUBMINUTE((CUS10),5,Regular)","FG",,"Low","5",D32,,,,,"D")="",NA(),RTD("cqg.rtd",,"StudyData","SUBMINUTE((CUS10),5,Regular)","FG",,"Low","5",D32,,,,,"T"))</f>
        <v>99.640625</v>
      </c>
      <c r="CE32" s="12">
        <f>IF(RTD("cqg.rtd",,"StudyData","SUBMINUTE((CUS10),5,Regular)","FG",,"Close","5",D32,,,,,"D")="",NA(),RTD("cqg.rtd",,"StudyData","SUBMINUTE((CUS10),5,Regular)","FG",,"Close","5",D32,,,,,"T"))</f>
        <v>99.640625</v>
      </c>
      <c r="CF32" s="12"/>
      <c r="CG32" s="12">
        <f>IF(RTD("cqg.rtd",,"StudyData","CUS10","FG",,"Open","1",D32,,,,,"D")="",NA(),RTD("cqg.rtd",,"StudyData","CUS10","FG",,"Open","1",D32,,,,,"T"))</f>
        <v>99.578125</v>
      </c>
      <c r="CH32" s="12">
        <f>IF(RTD("cqg.rtd",,"StudyData","CUS10","FG",,"High","1",D32,,,,,"D")="",NA(),RTD("cqg.rtd",,"StudyData","CUS10","FG",,"High","1",D32,,,,,"T"))</f>
        <v>99.59375</v>
      </c>
      <c r="CI32" s="12">
        <f>IF(RTD("cqg.rtd",,"StudyData","CUS10","FG",,"Low","1",D32,,,,,"D")="",NA(),RTD("cqg.rtd",,"StudyData","CUS10","FG",,"Low","1",D32,,,,,"T"))</f>
        <v>99.546875</v>
      </c>
      <c r="CJ32" s="12">
        <f>IF(RTD("cqg.rtd",,"StudyData","CUS10","FG",,"Close","1",D32,,,,,"D")="",NA(),RTD("cqg.rtd",,"StudyData","CUS10","FG",,"Close","1",D32,,,,,"T"))</f>
        <v>99.546875</v>
      </c>
      <c r="CK32" s="12"/>
      <c r="CL32" s="12">
        <f>IF(RTD("cqg.rtd",,"StudyData","CUS10","FG",,"Open","5",D32,,,,,"D")="",NA(),RTD("cqg.rtd",,"StudyData","CUS10","FG",,"Open","5",D32,,,,,"T"))</f>
        <v>99.53125</v>
      </c>
      <c r="CM32" s="12">
        <f>IF(RTD("cqg.rtd",,"StudyData","CUS10","FG",,"High","5",D32,,,,,"D")="",NA(),RTD("cqg.rtd",,"StudyData","CUS10","FG",,"High","5",D32,,,,,"T"))</f>
        <v>99.625</v>
      </c>
      <c r="CN32" s="12">
        <f>IF(RTD("cqg.rtd",,"StudyData","CUS10","FG",,"Low","5",D32,,,,,"D")="",NA(),RTD("cqg.rtd",,"StudyData","CUS10","FG",,"Low","5",D32,,,,,"T"))</f>
        <v>99.5</v>
      </c>
      <c r="CO32" s="12">
        <f>IF(RTD("cqg.rtd",,"StudyData","CUS10","FG",,"Close","5",D32,,,,,"D")="",NA(),RTD("cqg.rtd",,"StudyData","CUS10","FG",,"Close","5",D32,,,,,"T"))</f>
        <v>99.625</v>
      </c>
      <c r="CP32" s="12"/>
    </row>
    <row r="33" spans="2:94" ht="11.25" customHeight="1" x14ac:dyDescent="0.3">
      <c r="B33" s="13">
        <f>RTD("cqg.rtd",,"StudyData","SUBMINUTE((CUS10),1,Regular)","FG",,"Time","5",D33,,,,,"D")</f>
        <v>42342.444872685184</v>
      </c>
      <c r="C33" s="54">
        <f>IF(RTD("cqg.rtd",,"StudyData","SUBMINUTE((CUS10),1,FillGap)","Bar",,"Close","5",D33,,,,,"T")="",NA(),DOLLARFR(RTD("cqg.rtd",,"StudyData","SUBMINUTE((CUS10),1,FillGap)","Bar",,"Close","5",D33,,,,,"T"),32))</f>
        <v>99.215000000000003</v>
      </c>
      <c r="D33" s="14">
        <f t="shared" si="5"/>
        <v>-27</v>
      </c>
      <c r="E33" s="15">
        <f>IF( RTD("cqg.rtd",,"StudyData", "AlgOrdBidVol(SUBMINUTE((CUS10),1,Regular),1,0)",  "Bar",, "Open", "5",D33,,,,,"D")="",0,RTD("cqg.rtd",,"StudyData", "AlgOrdBidVol(SUBMINUTE((CUS10),1,Regular),1,0)",  "Bar",, "Open", "5",D33,,,,,"D"))</f>
        <v>0</v>
      </c>
      <c r="F33" s="15">
        <f xml:space="preserve"> IF(RTD("cqg.rtd",,"StudyData", "AlgOrdAskVol(SUBMINUTE((CUS10),1,Regular),1,0)",  "Bar",, "Open", "5",D33,,,,,"D")="",0,RTD("cqg.rtd",,"StudyData", "AlgOrdAskVol(SUBMINUTE((CUS10),1,Regular),1,0)",  "Bar",, "Open", "5",D33,,,,,"D"))</f>
        <v>0</v>
      </c>
      <c r="G33" s="18">
        <f xml:space="preserve"> RTD("cqg.rtd",,"StudyData","BAVolCr.BidVol^(SUBMINUTE((CUS10),1,FillGap),5,0)",  "Bar",, "Open", "5",D33,,,,,"D")</f>
        <v>0</v>
      </c>
      <c r="H33" s="18">
        <f xml:space="preserve"> RTD("cqg.rtd",,"StudyData","BAVolCr.AskVol^(SUBMINUTE((CUS10),1,Regular),5,0)",  "Bar",, "Open", "5",D33,,,,,"D")</f>
        <v>0</v>
      </c>
      <c r="I33" s="18">
        <f t="shared" si="0"/>
        <v>0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63">
        <f>RTD("cqg.rtd",,"StudyData","SUBMINUTE((CUS10),5,Regular)","FG",,"Time","5",D33,,,,,"D")</f>
        <v>42342.443576388891</v>
      </c>
      <c r="AA33" s="56">
        <f>IF(RTD("cqg.rtd",,"StudyData","SUBMINUTE((CUS10),5,Regular)","FG",,"Open","5",D33,,,,,"D")="",NA(),DOLLARFR(RTD("cqg.rtd",,"StudyData","SUBMINUTE((CUS10),5,Regular)","FG",,"Open","5",D33,,,,,"T"),32))</f>
        <v>99.215000000000003</v>
      </c>
      <c r="AB33" s="56">
        <f>IF(RTD("cqg.rtd",,"StudyData","SUBMINUTE((CUS10),5,Regular)","FG",,"High","5",D33,,,,,"D")="",NA(),DOLLARFR(RTD("cqg.rtd",,"StudyData","SUBMINUTE((CUS10),5,Regular)","FG",,"High","5",D33,,,,,"T"),32))</f>
        <v>99.215000000000003</v>
      </c>
      <c r="AC33" s="56">
        <f>IF(RTD("cqg.rtd",,"StudyData","SUBMINUTE((CUS10),5,Regular)","FG",,"Low","5",D33,,,,,"D")="",NA(),DOLLARFR(RTD("cqg.rtd",,"StudyData","SUBMINUTE((CUS10),5,Regular)","FG",,"Low","5",D33,,,,,"T"),32))</f>
        <v>99.215000000000003</v>
      </c>
      <c r="AD33" s="55">
        <f>IF(RTD("cqg.rtd",,"StudyData","SUBMINUTE((CUS10),5,FillGap)","Bar",,"Close","5",D33,,,,,"T")="",NA(),DOLLARFR(RTD("cqg.rtd",,"StudyData","SUBMINUTE((CUS10),5,FillGap)","Bar",,"Close","5",D33,,,,,"T"),32))</f>
        <v>99.215000000000003</v>
      </c>
      <c r="AE33" s="14">
        <f>IF( RTD("cqg.rtd",,"StudyData","AlgOrdBidVol(SUBMINUTE((CUS10),5,Regular),1,0)",  "Bar",, "Open", "5",D33,,,,,"D")="",0,RTD("cqg.rtd",,"StudyData","AlgOrdBidVol(SUBMINUTE((CUS10),5,Regular),1,0)",  "Bar",, "Open", "5",D33,,,,,"D"))</f>
        <v>0</v>
      </c>
      <c r="AF33" s="14">
        <f>IF( RTD("cqg.rtd",,"StudyData","AlgOrdAskVol(SUBMINUTE((CUS10),5,Regular),1,0)",  "Bar",, "Open", "5",D33,,,,,"D")="",0,RTD("cqg.rtd",,"StudyData","AlgOrdAskVol(SUBMINUTE((CUS10),5,Regular),1,0)",  "Bar",, "Open", "5",D33,,,,,"D"))</f>
        <v>0</v>
      </c>
      <c r="AG33" s="3">
        <f xml:space="preserve"> RTD("cqg.rtd",,"StudyData","BAVolCr.BidVol^(SUBMINUTE((CUS10),5,Regular),5,0)",  "Bar",, "Open", "5",D33,,,,,"D")</f>
        <v>12000</v>
      </c>
      <c r="AH33" s="3">
        <f xml:space="preserve"> RTD("cqg.rtd",,"StudyData","BAVolCr.AskVol^(SUBMINUTE((CUS10),5,Regular),5,0)",  "Bar",, "Open", "5",D33,,,,,"D")</f>
        <v>3000</v>
      </c>
      <c r="AI33" s="12">
        <f t="shared" si="1"/>
        <v>0</v>
      </c>
      <c r="AJ33" s="16"/>
      <c r="AK33" s="17">
        <f>RTD("cqg.rtd",,"StudyData","CUS10","Bar",,"Time","1",D33,,,,,"D")</f>
        <v>42342.426388888889</v>
      </c>
      <c r="AL33" s="57">
        <f>IF(RTD("cqg.rtd",,"StudyData","CUS10","FG",,"Open","1",D33,,,,,"D")="",NA(),DOLLARFR(RTD("cqg.rtd",,"StudyData","CUS10","FG",,"Open","1",D33,,,,,"T"),32))</f>
        <v>99.18</v>
      </c>
      <c r="AM33" s="57">
        <f>IF(RTD("cqg.rtd",,"StudyData","CUS10","FG",,"High","1",D33,,,,,"D")="",NA(),DOLLARFR(RTD("cqg.rtd",,"StudyData","CUS10","FG",,"High","1",D33,,,,,"T"),32))</f>
        <v>99.19</v>
      </c>
      <c r="AN33" s="57">
        <f>IF(RTD("cqg.rtd",,"StudyData","CUS10","FG",,"Low","1",D33,,,,,"D")="",NA(),DOLLARFR(RTD("cqg.rtd",,"StudyData","CUS10","FG",,"Low","1",D33,,,,,"T"),32))</f>
        <v>99.174999999999997</v>
      </c>
      <c r="AO33" s="58">
        <f>IF(RTD("cqg.rtd",,"StudyData","CUS10","FG",,"Close","1",D33,,,,,"T")="",NA(),DOLLARFR(RTD("cqg.rtd",,"StudyData","CUS10","FG",,"Close","1",D33,,,,,"T"),32))</f>
        <v>99.18</v>
      </c>
      <c r="AP33" s="15">
        <f>IF( RTD("cqg.rtd",,"StudyData", "AlgOrdBidVol(CUS10)",  "Bar",, "Open", "1",D33,,,,,"D")="",0,RTD("cqg.rtd",,"StudyData", "AlgOrdBidVol(CUS10)",  "Bar",, "Open", "1",D33,,,,,"D"))</f>
        <v>0</v>
      </c>
      <c r="AQ33" s="15">
        <f xml:space="preserve"> IF(RTD("cqg.rtd",,"StudyData", "AlgOrdAskVol(CUS10)",  "Bar",, "Open", "1",D33,,,,,"D")="",0,RTD("cqg.rtd",,"StudyData", "AlgOrdAskVol(CUS10)",  "Bar",, "Open", "1",D33,,,,,"D"))</f>
        <v>3</v>
      </c>
      <c r="AR33" s="18">
        <f xml:space="preserve"> RTD("cqg.rtd",,"StudyData","BAVolCr.BidVol^(CUS10)",  "Bar",, "Open", "1",D33,,,,,"D")</f>
        <v>49</v>
      </c>
      <c r="AS33" s="18">
        <f xml:space="preserve"> RTD("cqg.rtd",,"StudyData","BAVolCr.AskVol^(CUS10)",  "Bar",, "Open", "1",D33,,,,,"D")</f>
        <v>65</v>
      </c>
      <c r="AT33" s="53">
        <f t="shared" si="2"/>
        <v>0</v>
      </c>
      <c r="AU33" s="10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36">
        <f>RTD("cqg.rtd",,"StudyData","CUS10","Bar",,"Time","5",D33,,,,,"D")</f>
        <v>42342.350694444445</v>
      </c>
      <c r="BM33" s="59">
        <f>IF(RTD("cqg.rtd",,"StudyData","CUS10","FG",,"Open","5",D33,,,,,"D")="",NA(),DOLLARFR(RTD("cqg.rtd",,"StudyData","CUS10","FG",,"Open","5",D33,,,,,"T"),32))</f>
        <v>99.16</v>
      </c>
      <c r="BN33" s="54">
        <f>IF(RTD("cqg.rtd",,"StudyData","CUS10","FG",,"High","5",D33,,,,,"D")="",NA(),DOLLARFR(RTD("cqg.rtd",,"StudyData","CUS10","FG",,"High","5",D33,,,,,"T"),32))</f>
        <v>99.185000000000002</v>
      </c>
      <c r="BO33" s="60">
        <f>IF(RTD("cqg.rtd",,"StudyData","CUS10","FG",,"Low","5",D33,,,,,"D")="",NA(),DOLLARFR(RTD("cqg.rtd",,"StudyData","CUS10","FG",,"Low","5",D33,,,,,"T"),32))</f>
        <v>99.16</v>
      </c>
      <c r="BP33" s="59">
        <f>IF(RTD("cqg.rtd",,"StudyData","CUS10","FG",,"Close","5",D33,,,,,"T")="",NA(),DOLLARFR(RTD("cqg.rtd",,"StudyData","CUS10","FG",,"Close","5",D33,,,,,"T"),32))</f>
        <v>99.17</v>
      </c>
      <c r="BQ33" s="14">
        <f>IF( RTD("cqg.rtd",,"StudyData","AlgOrdBidVol(CUS10)",  "Bar",, "Open", "5",D33,,,,,"D")="",0,RTD("cqg.rtd",,"StudyData","AlgOrdBidVol(CUS10)",  "Bar",, "Open", "5",D33,,,,,"D"))</f>
        <v>8</v>
      </c>
      <c r="BR33" s="14">
        <f>IF( RTD("cqg.rtd",,"StudyData","AlgOrdAskVol(CUS10)",  "Bar",, "Open", "5",D33,,,,,"D")="",0,RTD("cqg.rtd",,"StudyData","AlgOrdAskVol(CUS10)",  "Bar",, "Open", "5",D33,,,,,"D"))</f>
        <v>9</v>
      </c>
      <c r="BS33" s="12">
        <f xml:space="preserve"> RTD("cqg.rtd",,"StudyData","BAVolCr.BidVol^(CUS10)",  "Bar",, "Open", "5",D33,,,,,"D")</f>
        <v>476</v>
      </c>
      <c r="BT33" s="12">
        <f xml:space="preserve"> RTD("cqg.rtd",,"StudyData","BAVolCr.AskVol^(CUS10)",  "Bar",, "Open", "5",D33,,,,,"D")</f>
        <v>421</v>
      </c>
      <c r="BU33" s="12">
        <f t="shared" si="3"/>
        <v>0</v>
      </c>
      <c r="BZ33" s="12">
        <f>IF(RTD("cqg.rtd",,"StudyData","SUBMINUTE((CUS10),1,FillGap)","Bar",,"Close","5",D33,,,,,"T")="",NA(),RTD("cqg.rtd",,"StudyData","SUBMINUTE((CUS10),1,FillGap)","Bar",,"Close","5",D33,,,,,"T"))</f>
        <v>99.671875</v>
      </c>
      <c r="CA33" s="12"/>
      <c r="CB33" s="12">
        <f>IF(RTD("cqg.rtd",,"StudyData","SUBMINUTE((CUS10),5,Regular)","FG",,"Open","5",D33,,,,,"D")="",NA(),RTD("cqg.rtd",,"StudyData","SUBMINUTE((CUS10),5,Regular)","FG",,"Open","5",D33,,,,,"T"))</f>
        <v>99.671875</v>
      </c>
      <c r="CC33" s="12">
        <f>IF(RTD("cqg.rtd",,"StudyData","SUBMINUTE((CUS10),5,Regular)","FG",,"High","5",D33,,,,,"D")="",NA(),RTD("cqg.rtd",,"StudyData","SUBMINUTE((CUS10),5,Regular)","FG",,"High","5",D33,,,,,"T"))</f>
        <v>99.671875</v>
      </c>
      <c r="CD33" s="12">
        <f>IF(RTD("cqg.rtd",,"StudyData","SUBMINUTE((CUS10),5,Regular)","FG",,"Low","5",D33,,,,,"D")="",NA(),RTD("cqg.rtd",,"StudyData","SUBMINUTE((CUS10),5,Regular)","FG",,"Low","5",D33,,,,,"T"))</f>
        <v>99.671875</v>
      </c>
      <c r="CE33" s="12">
        <f>IF(RTD("cqg.rtd",,"StudyData","SUBMINUTE((CUS10),5,Regular)","FG",,"Close","5",D33,,,,,"D")="",NA(),RTD("cqg.rtd",,"StudyData","SUBMINUTE((CUS10),5,Regular)","FG",,"Close","5",D33,,,,,"T"))</f>
        <v>99.671875</v>
      </c>
      <c r="CF33" s="12"/>
      <c r="CG33" s="12">
        <f>IF(RTD("cqg.rtd",,"StudyData","CUS10","FG",,"Open","1",D33,,,,,"D")="",NA(),RTD("cqg.rtd",,"StudyData","CUS10","FG",,"Open","1",D33,,,,,"T"))</f>
        <v>99.5625</v>
      </c>
      <c r="CH33" s="12">
        <f>IF(RTD("cqg.rtd",,"StudyData","CUS10","FG",,"High","1",D33,,,,,"D")="",NA(),RTD("cqg.rtd",,"StudyData","CUS10","FG",,"High","1",D33,,,,,"T"))</f>
        <v>99.59375</v>
      </c>
      <c r="CI33" s="12">
        <f>IF(RTD("cqg.rtd",,"StudyData","CUS10","FG",,"Low","1",D33,,,,,"D")="",NA(),RTD("cqg.rtd",,"StudyData","CUS10","FG",,"Low","1",D33,,,,,"T"))</f>
        <v>99.546875</v>
      </c>
      <c r="CJ33" s="12">
        <f>IF(RTD("cqg.rtd",,"StudyData","CUS10","FG",,"Close","1",D33,,,,,"D")="",NA(),RTD("cqg.rtd",,"StudyData","CUS10","FG",,"Close","1",D33,,,,,"T"))</f>
        <v>99.5625</v>
      </c>
      <c r="CK33" s="12"/>
      <c r="CL33" s="12">
        <f>IF(RTD("cqg.rtd",,"StudyData","CUS10","FG",,"Open","5",D33,,,,,"D")="",NA(),RTD("cqg.rtd",,"StudyData","CUS10","FG",,"Open","5",D33,,,,,"T"))</f>
        <v>99.5</v>
      </c>
      <c r="CM33" s="12">
        <f>IF(RTD("cqg.rtd",,"StudyData","CUS10","FG",,"High","5",D33,,,,,"D")="",NA(),RTD("cqg.rtd",,"StudyData","CUS10","FG",,"High","5",D33,,,,,"T"))</f>
        <v>99.578125</v>
      </c>
      <c r="CN33" s="12">
        <f>IF(RTD("cqg.rtd",,"StudyData","CUS10","FG",,"Low","5",D33,,,,,"D")="",NA(),RTD("cqg.rtd",,"StudyData","CUS10","FG",,"Low","5",D33,,,,,"T"))</f>
        <v>99.5</v>
      </c>
      <c r="CO33" s="12">
        <f>IF(RTD("cqg.rtd",,"StudyData","CUS10","FG",,"Close","5",D33,,,,,"D")="",NA(),RTD("cqg.rtd",,"StudyData","CUS10","FG",,"Close","5",D33,,,,,"T"))</f>
        <v>99.53125</v>
      </c>
      <c r="CP33" s="12"/>
    </row>
    <row r="34" spans="2:94" ht="11.25" customHeight="1" x14ac:dyDescent="0.3">
      <c r="B34" s="13">
        <f>RTD("cqg.rtd",,"StudyData","SUBMINUTE((CUS10),1,Regular)","FG",,"Time","5",D34,,,,,"D")</f>
        <v>42342.444861111115</v>
      </c>
      <c r="C34" s="54">
        <f>IF(RTD("cqg.rtd",,"StudyData","SUBMINUTE((CUS10),1,FillGap)","Bar",,"Close","5",D34,,,,,"T")="",NA(),DOLLARFR(RTD("cqg.rtd",,"StudyData","SUBMINUTE((CUS10),1,FillGap)","Bar",,"Close","5",D34,,,,,"T"),32))</f>
        <v>99.215000000000003</v>
      </c>
      <c r="D34" s="14">
        <f t="shared" si="5"/>
        <v>-28</v>
      </c>
      <c r="E34" s="15">
        <f>IF( RTD("cqg.rtd",,"StudyData", "AlgOrdBidVol(SUBMINUTE((CUS10),1,Regular),1,0)",  "Bar",, "Open", "5",D34,,,,,"D")="",0,RTD("cqg.rtd",,"StudyData", "AlgOrdBidVol(SUBMINUTE((CUS10),1,Regular),1,0)",  "Bar",, "Open", "5",D34,,,,,"D"))</f>
        <v>0</v>
      </c>
      <c r="F34" s="15">
        <f xml:space="preserve"> IF(RTD("cqg.rtd",,"StudyData", "AlgOrdAskVol(SUBMINUTE((CUS10),1,Regular),1,0)",  "Bar",, "Open", "5",D34,,,,,"D")="",0,RTD("cqg.rtd",,"StudyData", "AlgOrdAskVol(SUBMINUTE((CUS10),1,Regular),1,0)",  "Bar",, "Open", "5",D34,,,,,"D"))</f>
        <v>0</v>
      </c>
      <c r="G34" s="18">
        <f xml:space="preserve"> RTD("cqg.rtd",,"StudyData","BAVolCr.BidVol^(SUBMINUTE((CUS10),1,FillGap),5,0)",  "Bar",, "Open", "5",D34,,,,,"D")</f>
        <v>0</v>
      </c>
      <c r="H34" s="18">
        <f xml:space="preserve"> RTD("cqg.rtd",,"StudyData","BAVolCr.AskVol^(SUBMINUTE((CUS10),1,Regular),5,0)",  "Bar",, "Open", "5",D34,,,,,"D")</f>
        <v>0</v>
      </c>
      <c r="I34" s="18">
        <f t="shared" si="0"/>
        <v>0</v>
      </c>
      <c r="J34" s="94" t="s">
        <v>18</v>
      </c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6"/>
      <c r="Z34" s="63">
        <f>RTD("cqg.rtd",,"StudyData","SUBMINUTE((CUS10),5,Regular)","FG",,"Time","5",D34,,,,,"D")</f>
        <v>42342.443518518521</v>
      </c>
      <c r="AA34" s="56">
        <f>IF(RTD("cqg.rtd",,"StudyData","SUBMINUTE((CUS10),5,Regular)","FG",,"Open","5",D34,,,,,"D")="",NA(),DOLLARFR(RTD("cqg.rtd",,"StudyData","SUBMINUTE((CUS10),5,Regular)","FG",,"Open","5",D34,,,,,"T"),32))</f>
        <v>99.21</v>
      </c>
      <c r="AB34" s="56">
        <f>IF(RTD("cqg.rtd",,"StudyData","SUBMINUTE((CUS10),5,Regular)","FG",,"High","5",D34,,,,,"D")="",NA(),DOLLARFR(RTD("cqg.rtd",,"StudyData","SUBMINUTE((CUS10),5,Regular)","FG",,"High","5",D34,,,,,"T"),32))</f>
        <v>99.215000000000003</v>
      </c>
      <c r="AC34" s="56">
        <f>IF(RTD("cqg.rtd",,"StudyData","SUBMINUTE((CUS10),5,Regular)","FG",,"Low","5",D34,,,,,"D")="",NA(),DOLLARFR(RTD("cqg.rtd",,"StudyData","SUBMINUTE((CUS10),5,Regular)","FG",,"Low","5",D34,,,,,"T"),32))</f>
        <v>99.21</v>
      </c>
      <c r="AD34" s="55">
        <f>IF(RTD("cqg.rtd",,"StudyData","SUBMINUTE((CUS10),5,FillGap)","Bar",,"Close","5",D34,,,,,"T")="",NA(),DOLLARFR(RTD("cqg.rtd",,"StudyData","SUBMINUTE((CUS10),5,FillGap)","Bar",,"Close","5",D34,,,,,"T"),32))</f>
        <v>99.215000000000003</v>
      </c>
      <c r="AE34" s="14">
        <f>IF( RTD("cqg.rtd",,"StudyData","AlgOrdBidVol(SUBMINUTE((CUS10),5,Regular),1,0)",  "Bar",, "Open", "5",D34,,,,,"D")="",0,RTD("cqg.rtd",,"StudyData","AlgOrdBidVol(SUBMINUTE((CUS10),5,Regular),1,0)",  "Bar",, "Open", "5",D34,,,,,"D"))</f>
        <v>0</v>
      </c>
      <c r="AF34" s="14">
        <f>IF( RTD("cqg.rtd",,"StudyData","AlgOrdAskVol(SUBMINUTE((CUS10),5,Regular),1,0)",  "Bar",, "Open", "5",D34,,,,,"D")="",0,RTD("cqg.rtd",,"StudyData","AlgOrdAskVol(SUBMINUTE((CUS10),5,Regular),1,0)",  "Bar",, "Open", "5",D34,,,,,"D"))</f>
        <v>0</v>
      </c>
      <c r="AG34" s="3">
        <f xml:space="preserve"> RTD("cqg.rtd",,"StudyData","BAVolCr.BidVol^(SUBMINUTE((CUS10),5,Regular),5,0)",  "Bar",, "Open", "5",D34,,,,,"D")</f>
        <v>12000</v>
      </c>
      <c r="AH34" s="3">
        <f xml:space="preserve"> RTD("cqg.rtd",,"StudyData","BAVolCr.AskVol^(SUBMINUTE((CUS10),5,Regular),5,0)",  "Bar",, "Open", "5",D34,,,,,"D")</f>
        <v>3000</v>
      </c>
      <c r="AI34" s="12">
        <f t="shared" si="1"/>
        <v>0</v>
      </c>
      <c r="AJ34" s="16"/>
      <c r="AK34" s="17">
        <f>RTD("cqg.rtd",,"StudyData","CUS10","Bar",,"Time","1",D34,,,,,"D")</f>
        <v>42342.425694444442</v>
      </c>
      <c r="AL34" s="57">
        <f>IF(RTD("cqg.rtd",,"StudyData","CUS10","FG",,"Open","1",D34,,,,,"D")="",NA(),DOLLARFR(RTD("cqg.rtd",,"StudyData","CUS10","FG",,"Open","1",D34,,,,,"T"),32))</f>
        <v>99.174999999999997</v>
      </c>
      <c r="AM34" s="57">
        <f>IF(RTD("cqg.rtd",,"StudyData","CUS10","FG",,"High","1",D34,,,,,"D")="",NA(),DOLLARFR(RTD("cqg.rtd",,"StudyData","CUS10","FG",,"High","1",D34,,,,,"T"),32))</f>
        <v>99.18</v>
      </c>
      <c r="AN34" s="57">
        <f>IF(RTD("cqg.rtd",,"StudyData","CUS10","FG",,"Low","1",D34,,,,,"D")="",NA(),DOLLARFR(RTD("cqg.rtd",,"StudyData","CUS10","FG",,"Low","1",D34,,,,,"T"),32))</f>
        <v>99.174999999999997</v>
      </c>
      <c r="AO34" s="58">
        <f>IF(RTD("cqg.rtd",,"StudyData","CUS10","FG",,"Close","1",D34,,,,,"T")="",NA(),DOLLARFR(RTD("cqg.rtd",,"StudyData","CUS10","FG",,"Close","1",D34,,,,,"T"),32))</f>
        <v>99.174999999999997</v>
      </c>
      <c r="AP34" s="15">
        <f>IF( RTD("cqg.rtd",,"StudyData", "AlgOrdBidVol(CUS10)",  "Bar",, "Open", "1",D34,,,,,"D")="",0,RTD("cqg.rtd",,"StudyData", "AlgOrdBidVol(CUS10)",  "Bar",, "Open", "1",D34,,,,,"D"))</f>
        <v>0</v>
      </c>
      <c r="AQ34" s="15">
        <f xml:space="preserve"> IF(RTD("cqg.rtd",,"StudyData", "AlgOrdAskVol(CUS10)",  "Bar",, "Open", "1",D34,,,,,"D")="",0,RTD("cqg.rtd",,"StudyData", "AlgOrdAskVol(CUS10)",  "Bar",, "Open", "1",D34,,,,,"D"))</f>
        <v>0</v>
      </c>
      <c r="AR34" s="18">
        <f xml:space="preserve"> RTD("cqg.rtd",,"StudyData","BAVolCr.BidVol^(CUS10)",  "Bar",, "Open", "1",D34,,,,,"D")</f>
        <v>51</v>
      </c>
      <c r="AS34" s="18">
        <f xml:space="preserve"> RTD("cqg.rtd",,"StudyData","BAVolCr.AskVol^(CUS10)",  "Bar",, "Open", "1",D34,,,,,"D")</f>
        <v>23</v>
      </c>
      <c r="AT34" s="53">
        <f t="shared" si="2"/>
        <v>0</v>
      </c>
      <c r="AU34" s="10"/>
      <c r="AV34" s="94" t="s">
        <v>20</v>
      </c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6"/>
      <c r="BL34" s="36">
        <f>RTD("cqg.rtd",,"StudyData","CUS10","Bar",,"Time","5",D34,,,,,"D")</f>
        <v>42342.347222222219</v>
      </c>
      <c r="BM34" s="59">
        <f>IF(RTD("cqg.rtd",,"StudyData","CUS10","FG",,"Open","5",D34,,,,,"D")="",NA(),DOLLARFR(RTD("cqg.rtd",,"StudyData","CUS10","FG",,"Open","5",D34,,,,,"T"),32))</f>
        <v>99.16</v>
      </c>
      <c r="BN34" s="54">
        <f>IF(RTD("cqg.rtd",,"StudyData","CUS10","FG",,"High","5",D34,,,,,"D")="",NA(),DOLLARFR(RTD("cqg.rtd",,"StudyData","CUS10","FG",,"High","5",D34,,,,,"T"),32))</f>
        <v>99.174999999999997</v>
      </c>
      <c r="BO34" s="60">
        <f>IF(RTD("cqg.rtd",,"StudyData","CUS10","FG",,"Low","5",D34,,,,,"D")="",NA(),DOLLARFR(RTD("cqg.rtd",,"StudyData","CUS10","FG",,"Low","5",D34,,,,,"T"),32))</f>
        <v>99.15</v>
      </c>
      <c r="BP34" s="59">
        <f>IF(RTD("cqg.rtd",,"StudyData","CUS10","FG",,"Close","5",D34,,,,,"T")="",NA(),DOLLARFR(RTD("cqg.rtd",,"StudyData","CUS10","FG",,"Close","5",D34,,,,,"T"),32))</f>
        <v>99.16</v>
      </c>
      <c r="BQ34" s="14">
        <f>IF( RTD("cqg.rtd",,"StudyData","AlgOrdBidVol(CUS10)",  "Bar",, "Open", "5",D34,,,,,"D")="",0,RTD("cqg.rtd",,"StudyData","AlgOrdBidVol(CUS10)",  "Bar",, "Open", "5",D34,,,,,"D"))</f>
        <v>27</v>
      </c>
      <c r="BR34" s="14">
        <f>IF( RTD("cqg.rtd",,"StudyData","AlgOrdAskVol(CUS10)",  "Bar",, "Open", "5",D34,,,,,"D")="",0,RTD("cqg.rtd",,"StudyData","AlgOrdAskVol(CUS10)",  "Bar",, "Open", "5",D34,,,,,"D"))</f>
        <v>0</v>
      </c>
      <c r="BS34" s="12">
        <f xml:space="preserve"> RTD("cqg.rtd",,"StudyData","BAVolCr.BidVol^(CUS10)",  "Bar",, "Open", "5",D34,,,,,"D")</f>
        <v>602</v>
      </c>
      <c r="BT34" s="12">
        <f xml:space="preserve"> RTD("cqg.rtd",,"StudyData","BAVolCr.AskVol^(CUS10)",  "Bar",, "Open", "5",D34,,,,,"D")</f>
        <v>509</v>
      </c>
      <c r="BU34" s="12">
        <f t="shared" si="3"/>
        <v>1</v>
      </c>
      <c r="BZ34" s="12">
        <f>IF(RTD("cqg.rtd",,"StudyData","SUBMINUTE((CUS10),1,FillGap)","Bar",,"Close","5",D34,,,,,"T")="",NA(),RTD("cqg.rtd",,"StudyData","SUBMINUTE((CUS10),1,FillGap)","Bar",,"Close","5",D34,,,,,"T"))</f>
        <v>99.671875</v>
      </c>
      <c r="CA34" s="12"/>
      <c r="CB34" s="12">
        <f>IF(RTD("cqg.rtd",,"StudyData","SUBMINUTE((CUS10),5,Regular)","FG",,"Open","5",D34,,,,,"D")="",NA(),RTD("cqg.rtd",,"StudyData","SUBMINUTE((CUS10),5,Regular)","FG",,"Open","5",D34,,,,,"T"))</f>
        <v>99.65625</v>
      </c>
      <c r="CC34" s="12">
        <f>IF(RTD("cqg.rtd",,"StudyData","SUBMINUTE((CUS10),5,Regular)","FG",,"High","5",D34,,,,,"D")="",NA(),RTD("cqg.rtd",,"StudyData","SUBMINUTE((CUS10),5,Regular)","FG",,"High","5",D34,,,,,"T"))</f>
        <v>99.671875</v>
      </c>
      <c r="CD34" s="12">
        <f>IF(RTD("cqg.rtd",,"StudyData","SUBMINUTE((CUS10),5,Regular)","FG",,"Low","5",D34,,,,,"D")="",NA(),RTD("cqg.rtd",,"StudyData","SUBMINUTE((CUS10),5,Regular)","FG",,"Low","5",D34,,,,,"T"))</f>
        <v>99.65625</v>
      </c>
      <c r="CE34" s="12">
        <f>IF(RTD("cqg.rtd",,"StudyData","SUBMINUTE((CUS10),5,Regular)","FG",,"Close","5",D34,,,,,"D")="",NA(),RTD("cqg.rtd",,"StudyData","SUBMINUTE((CUS10),5,Regular)","FG",,"Close","5",D34,,,,,"T"))</f>
        <v>99.671875</v>
      </c>
      <c r="CF34" s="12"/>
      <c r="CG34" s="12">
        <f>IF(RTD("cqg.rtd",,"StudyData","CUS10","FG",,"Open","1",D34,,,,,"D")="",NA(),RTD("cqg.rtd",,"StudyData","CUS10","FG",,"Open","1",D34,,,,,"T"))</f>
        <v>99.546875</v>
      </c>
      <c r="CH34" s="12">
        <f>IF(RTD("cqg.rtd",,"StudyData","CUS10","FG",,"High","1",D34,,,,,"D")="",NA(),RTD("cqg.rtd",,"StudyData","CUS10","FG",,"High","1",D34,,,,,"T"))</f>
        <v>99.5625</v>
      </c>
      <c r="CI34" s="12">
        <f>IF(RTD("cqg.rtd",,"StudyData","CUS10","FG",,"Low","1",D34,,,,,"D")="",NA(),RTD("cqg.rtd",,"StudyData","CUS10","FG",,"Low","1",D34,,,,,"T"))</f>
        <v>99.546875</v>
      </c>
      <c r="CJ34" s="12">
        <f>IF(RTD("cqg.rtd",,"StudyData","CUS10","FG",,"Close","1",D34,,,,,"D")="",NA(),RTD("cqg.rtd",,"StudyData","CUS10","FG",,"Close","1",D34,,,,,"T"))</f>
        <v>99.546875</v>
      </c>
      <c r="CK34" s="12"/>
      <c r="CL34" s="12">
        <f>IF(RTD("cqg.rtd",,"StudyData","CUS10","FG",,"Open","5",D34,,,,,"D")="",NA(),RTD("cqg.rtd",,"StudyData","CUS10","FG",,"Open","5",D34,,,,,"T"))</f>
        <v>99.5</v>
      </c>
      <c r="CM34" s="12">
        <f>IF(RTD("cqg.rtd",,"StudyData","CUS10","FG",,"High","5",D34,,,,,"D")="",NA(),RTD("cqg.rtd",,"StudyData","CUS10","FG",,"High","5",D34,,,,,"T"))</f>
        <v>99.546875</v>
      </c>
      <c r="CN34" s="12">
        <f>IF(RTD("cqg.rtd",,"StudyData","CUS10","FG",,"Low","5",D34,,,,,"D")="",NA(),RTD("cqg.rtd",,"StudyData","CUS10","FG",,"Low","5",D34,,,,,"T"))</f>
        <v>99.46875</v>
      </c>
      <c r="CO34" s="12">
        <f>IF(RTD("cqg.rtd",,"StudyData","CUS10","FG",,"Close","5",D34,,,,,"D")="",NA(),RTD("cqg.rtd",,"StudyData","CUS10","FG",,"Close","5",D34,,,,,"T"))</f>
        <v>99.5</v>
      </c>
      <c r="CP34" s="12"/>
    </row>
    <row r="35" spans="2:94" ht="11.25" customHeight="1" x14ac:dyDescent="0.3">
      <c r="B35" s="13">
        <f>RTD("cqg.rtd",,"StudyData","SUBMINUTE((CUS10),1,Regular)","FG",,"Time","5",D35,,,,,"D")</f>
        <v>42342.444849537038</v>
      </c>
      <c r="C35" s="54">
        <f>IF(RTD("cqg.rtd",,"StudyData","SUBMINUTE((CUS10),1,FillGap)","Bar",,"Close","5",D35,,,,,"T")="",NA(),DOLLARFR(RTD("cqg.rtd",,"StudyData","SUBMINUTE((CUS10),1,FillGap)","Bar",,"Close","5",D35,,,,,"T"),32))</f>
        <v>99.215000000000003</v>
      </c>
      <c r="D35" s="14">
        <f t="shared" si="5"/>
        <v>-29</v>
      </c>
      <c r="E35" s="15">
        <f>IF( RTD("cqg.rtd",,"StudyData", "AlgOrdBidVol(SUBMINUTE((CUS10),1,Regular),1,0)",  "Bar",, "Open", "5",D35,,,,,"D")="",0,RTD("cqg.rtd",,"StudyData", "AlgOrdBidVol(SUBMINUTE((CUS10),1,Regular),1,0)",  "Bar",, "Open", "5",D35,,,,,"D"))</f>
        <v>0</v>
      </c>
      <c r="F35" s="15">
        <f xml:space="preserve"> IF(RTD("cqg.rtd",,"StudyData", "AlgOrdAskVol(SUBMINUTE((CUS10),1,Regular),1,0)",  "Bar",, "Open", "5",D35,,,,,"D")="",0,RTD("cqg.rtd",,"StudyData", "AlgOrdAskVol(SUBMINUTE((CUS10),1,Regular),1,0)",  "Bar",, "Open", "5",D35,,,,,"D"))</f>
        <v>0</v>
      </c>
      <c r="G35" s="18">
        <f xml:space="preserve"> RTD("cqg.rtd",,"StudyData","BAVolCr.BidVol^(SUBMINUTE((CUS10),1,FillGap),5,0)",  "Bar",, "Open", "5",D35,,,,,"D")</f>
        <v>0</v>
      </c>
      <c r="H35" s="18">
        <f xml:space="preserve"> RTD("cqg.rtd",,"StudyData","BAVolCr.AskVol^(SUBMINUTE((CUS10),1,Regular),5,0)",  "Bar",, "Open", "5",D35,,,,,"D")</f>
        <v>0</v>
      </c>
      <c r="I35" s="18">
        <f t="shared" si="0"/>
        <v>0</v>
      </c>
      <c r="J35" s="97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9"/>
      <c r="Z35" s="63">
        <f>RTD("cqg.rtd",,"StudyData","SUBMINUTE((CUS10),5,Regular)","FG",,"Time","5",D35,,,,,"D")</f>
        <v>42342.443460648152</v>
      </c>
      <c r="AA35" s="56">
        <f>IF(RTD("cqg.rtd",,"StudyData","SUBMINUTE((CUS10),5,Regular)","FG",,"Open","5",D35,,,,,"D")="",NA(),DOLLARFR(RTD("cqg.rtd",,"StudyData","SUBMINUTE((CUS10),5,Regular)","FG",,"Open","5",D35,,,,,"T"),32))</f>
        <v>99.215000000000003</v>
      </c>
      <c r="AB35" s="56">
        <f>IF(RTD("cqg.rtd",,"StudyData","SUBMINUTE((CUS10),5,Regular)","FG",,"High","5",D35,,,,,"D")="",NA(),DOLLARFR(RTD("cqg.rtd",,"StudyData","SUBMINUTE((CUS10),5,Regular)","FG",,"High","5",D35,,,,,"T"),32))</f>
        <v>99.215000000000003</v>
      </c>
      <c r="AC35" s="56">
        <f>IF(RTD("cqg.rtd",,"StudyData","SUBMINUTE((CUS10),5,Regular)","FG",,"Low","5",D35,,,,,"D")="",NA(),DOLLARFR(RTD("cqg.rtd",,"StudyData","SUBMINUTE((CUS10),5,Regular)","FG",,"Low","5",D35,,,,,"T"),32))</f>
        <v>99.21</v>
      </c>
      <c r="AD35" s="55">
        <f>IF(RTD("cqg.rtd",,"StudyData","SUBMINUTE((CUS10),5,FillGap)","Bar",,"Close","5",D35,,,,,"T")="",NA(),DOLLARFR(RTD("cqg.rtd",,"StudyData","SUBMINUTE((CUS10),5,FillGap)","Bar",,"Close","5",D35,,,,,"T"),32))</f>
        <v>99.21</v>
      </c>
      <c r="AE35" s="14">
        <f>IF( RTD("cqg.rtd",,"StudyData","AlgOrdBidVol(SUBMINUTE((CUS10),5,Regular),1,0)",  "Bar",, "Open", "5",D35,,,,,"D")="",0,RTD("cqg.rtd",,"StudyData","AlgOrdBidVol(SUBMINUTE((CUS10),5,Regular),1,0)",  "Bar",, "Open", "5",D35,,,,,"D"))</f>
        <v>0</v>
      </c>
      <c r="AF35" s="14">
        <f>IF( RTD("cqg.rtd",,"StudyData","AlgOrdAskVol(SUBMINUTE((CUS10),5,Regular),1,0)",  "Bar",, "Open", "5",D35,,,,,"D")="",0,RTD("cqg.rtd",,"StudyData","AlgOrdAskVol(SUBMINUTE((CUS10),5,Regular),1,0)",  "Bar",, "Open", "5",D35,,,,,"D"))</f>
        <v>0</v>
      </c>
      <c r="AG35" s="3">
        <f xml:space="preserve"> RTD("cqg.rtd",,"StudyData","BAVolCr.BidVol^(SUBMINUTE((CUS10),5,Regular),5,0)",  "Bar",, "Open", "5",D35,,,,,"D")</f>
        <v>12000</v>
      </c>
      <c r="AH35" s="3">
        <f xml:space="preserve"> RTD("cqg.rtd",,"StudyData","BAVolCr.AskVol^(SUBMINUTE((CUS10),5,Regular),5,0)",  "Bar",, "Open", "5",D35,,,,,"D")</f>
        <v>4000</v>
      </c>
      <c r="AI35" s="12">
        <f t="shared" si="1"/>
        <v>0</v>
      </c>
      <c r="AJ35" s="16"/>
      <c r="AK35" s="17">
        <f>RTD("cqg.rtd",,"StudyData","CUS10","Bar",,"Time","1",D35,,,,,"D")</f>
        <v>42342.425000000003</v>
      </c>
      <c r="AL35" s="57">
        <f>IF(RTD("cqg.rtd",,"StudyData","CUS10","FG",,"Open","1",D35,,,,,"D")="",NA(),DOLLARFR(RTD("cqg.rtd",,"StudyData","CUS10","FG",,"Open","1",D35,,,,,"T"),32))</f>
        <v>99.18</v>
      </c>
      <c r="AM35" s="57">
        <f>IF(RTD("cqg.rtd",,"StudyData","CUS10","FG",,"High","1",D35,,,,,"D")="",NA(),DOLLARFR(RTD("cqg.rtd",,"StudyData","CUS10","FG",,"High","1",D35,,,,,"T"),32))</f>
        <v>99.18</v>
      </c>
      <c r="AN35" s="57">
        <f>IF(RTD("cqg.rtd",,"StudyData","CUS10","FG",,"Low","1",D35,,,,,"D")="",NA(),DOLLARFR(RTD("cqg.rtd",,"StudyData","CUS10","FG",,"Low","1",D35,,,,,"T"),32))</f>
        <v>99.17</v>
      </c>
      <c r="AO35" s="58">
        <f>IF(RTD("cqg.rtd",,"StudyData","CUS10","FG",,"Close","1",D35,,,,,"T")="",NA(),DOLLARFR(RTD("cqg.rtd",,"StudyData","CUS10","FG",,"Close","1",D35,,,,,"T"),32))</f>
        <v>99.174999999999997</v>
      </c>
      <c r="AP35" s="15">
        <f>IF( RTD("cqg.rtd",,"StudyData", "AlgOrdBidVol(CUS10)",  "Bar",, "Open", "1",D35,,,,,"D")="",0,RTD("cqg.rtd",,"StudyData", "AlgOrdBidVol(CUS10)",  "Bar",, "Open", "1",D35,,,,,"D"))</f>
        <v>0</v>
      </c>
      <c r="AQ35" s="15">
        <f xml:space="preserve"> IF(RTD("cqg.rtd",,"StudyData", "AlgOrdAskVol(CUS10)",  "Bar",, "Open", "1",D35,,,,,"D")="",0,RTD("cqg.rtd",,"StudyData", "AlgOrdAskVol(CUS10)",  "Bar",, "Open", "1",D35,,,,,"D"))</f>
        <v>1</v>
      </c>
      <c r="AR35" s="18">
        <f xml:space="preserve"> RTD("cqg.rtd",,"StudyData","BAVolCr.BidVol^(CUS10)",  "Bar",, "Open", "1",D35,,,,,"D")</f>
        <v>64</v>
      </c>
      <c r="AS35" s="18">
        <f xml:space="preserve"> RTD("cqg.rtd",,"StudyData","BAVolCr.AskVol^(CUS10)",  "Bar",, "Open", "1",D35,,,,,"D")</f>
        <v>30</v>
      </c>
      <c r="AT35" s="53">
        <f t="shared" si="2"/>
        <v>0</v>
      </c>
      <c r="AU35" s="10"/>
      <c r="AV35" s="97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9"/>
      <c r="BL35" s="36">
        <f>RTD("cqg.rtd",,"StudyData","CUS10","Bar",,"Time","5",D35,,,,,"D")</f>
        <v>42342.34375</v>
      </c>
      <c r="BM35" s="59">
        <f>IF(RTD("cqg.rtd",,"StudyData","CUS10","FG",,"Open","5",D35,,,,,"D")="",NA(),DOLLARFR(RTD("cqg.rtd",,"StudyData","CUS10","FG",,"Open","5",D35,,,,,"T"),32))</f>
        <v>99.16</v>
      </c>
      <c r="BN35" s="54">
        <f>IF(RTD("cqg.rtd",,"StudyData","CUS10","FG",,"High","5",D35,,,,,"D")="",NA(),DOLLARFR(RTD("cqg.rtd",,"StudyData","CUS10","FG",,"High","5",D35,,,,,"T"),32))</f>
        <v>99.18</v>
      </c>
      <c r="BO35" s="60">
        <f>IF(RTD("cqg.rtd",,"StudyData","CUS10","FG",,"Low","5",D35,,,,,"D")="",NA(),DOLLARFR(RTD("cqg.rtd",,"StudyData","CUS10","FG",,"Low","5",D35,,,,,"T"),32))</f>
        <v>99.15</v>
      </c>
      <c r="BP35" s="59">
        <f>IF(RTD("cqg.rtd",,"StudyData","CUS10","FG",,"Close","5",D35,,,,,"T")="",NA(),DOLLARFR(RTD("cqg.rtd",,"StudyData","CUS10","FG",,"Close","5",D35,,,,,"T"),32))</f>
        <v>99.16</v>
      </c>
      <c r="BQ35" s="14">
        <f>IF( RTD("cqg.rtd",,"StudyData","AlgOrdBidVol(CUS10)",  "Bar",, "Open", "5",D35,,,,,"D")="",0,RTD("cqg.rtd",,"StudyData","AlgOrdBidVol(CUS10)",  "Bar",, "Open", "5",D35,,,,,"D"))</f>
        <v>0</v>
      </c>
      <c r="BR35" s="14">
        <f>IF( RTD("cqg.rtd",,"StudyData","AlgOrdAskVol(CUS10)",  "Bar",, "Open", "5",D35,,,,,"D")="",0,RTD("cqg.rtd",,"StudyData","AlgOrdAskVol(CUS10)",  "Bar",, "Open", "5",D35,,,,,"D"))</f>
        <v>2</v>
      </c>
      <c r="BS35" s="12">
        <f xml:space="preserve"> RTD("cqg.rtd",,"StudyData","BAVolCr.BidVol^(CUS10)",  "Bar",, "Open", "5",D35,,,,,"D")</f>
        <v>722</v>
      </c>
      <c r="BT35" s="12">
        <f xml:space="preserve"> RTD("cqg.rtd",,"StudyData","BAVolCr.AskVol^(CUS10)",  "Bar",, "Open", "5",D35,,,,,"D")</f>
        <v>696</v>
      </c>
      <c r="BU35" s="12">
        <f t="shared" si="3"/>
        <v>0</v>
      </c>
      <c r="BZ35" s="12">
        <f>IF(RTD("cqg.rtd",,"StudyData","SUBMINUTE((CUS10),1,FillGap)","Bar",,"Close","5",D35,,,,,"T")="",NA(),RTD("cqg.rtd",,"StudyData","SUBMINUTE((CUS10),1,FillGap)","Bar",,"Close","5",D35,,,,,"T"))</f>
        <v>99.671875</v>
      </c>
      <c r="CA35" s="12"/>
      <c r="CB35" s="12">
        <f>IF(RTD("cqg.rtd",,"StudyData","SUBMINUTE((CUS10),5,Regular)","FG",,"Open","5",D35,,,,,"D")="",NA(),RTD("cqg.rtd",,"StudyData","SUBMINUTE((CUS10),5,Regular)","FG",,"Open","5",D35,,,,,"T"))</f>
        <v>99.671875</v>
      </c>
      <c r="CC35" s="12">
        <f>IF(RTD("cqg.rtd",,"StudyData","SUBMINUTE((CUS10),5,Regular)","FG",,"High","5",D35,,,,,"D")="",NA(),RTD("cqg.rtd",,"StudyData","SUBMINUTE((CUS10),5,Regular)","FG",,"High","5",D35,,,,,"T"))</f>
        <v>99.671875</v>
      </c>
      <c r="CD35" s="12">
        <f>IF(RTD("cqg.rtd",,"StudyData","SUBMINUTE((CUS10),5,Regular)","FG",,"Low","5",D35,,,,,"D")="",NA(),RTD("cqg.rtd",,"StudyData","SUBMINUTE((CUS10),5,Regular)","FG",,"Low","5",D35,,,,,"T"))</f>
        <v>99.65625</v>
      </c>
      <c r="CE35" s="12">
        <f>IF(RTD("cqg.rtd",,"StudyData","SUBMINUTE((CUS10),5,Regular)","FG",,"Close","5",D35,,,,,"D")="",NA(),RTD("cqg.rtd",,"StudyData","SUBMINUTE((CUS10),5,Regular)","FG",,"Close","5",D35,,,,,"T"))</f>
        <v>99.65625</v>
      </c>
      <c r="CF35" s="12"/>
      <c r="CG35" s="12">
        <f>IF(RTD("cqg.rtd",,"StudyData","CUS10","FG",,"Open","1",D35,,,,,"D")="",NA(),RTD("cqg.rtd",,"StudyData","CUS10","FG",,"Open","1",D35,,,,,"T"))</f>
        <v>99.5625</v>
      </c>
      <c r="CH35" s="12">
        <f>IF(RTD("cqg.rtd",,"StudyData","CUS10","FG",,"High","1",D35,,,,,"D")="",NA(),RTD("cqg.rtd",,"StudyData","CUS10","FG",,"High","1",D35,,,,,"T"))</f>
        <v>99.5625</v>
      </c>
      <c r="CI35" s="12">
        <f>IF(RTD("cqg.rtd",,"StudyData","CUS10","FG",,"Low","1",D35,,,,,"D")="",NA(),RTD("cqg.rtd",,"StudyData","CUS10","FG",,"Low","1",D35,,,,,"T"))</f>
        <v>99.53125</v>
      </c>
      <c r="CJ35" s="12">
        <f>IF(RTD("cqg.rtd",,"StudyData","CUS10","FG",,"Close","1",D35,,,,,"D")="",NA(),RTD("cqg.rtd",,"StudyData","CUS10","FG",,"Close","1",D35,,,,,"T"))</f>
        <v>99.546875</v>
      </c>
      <c r="CK35" s="12"/>
      <c r="CL35" s="12">
        <f>IF(RTD("cqg.rtd",,"StudyData","CUS10","FG",,"Open","5",D35,,,,,"D")="",NA(),RTD("cqg.rtd",,"StudyData","CUS10","FG",,"Open","5",D35,,,,,"T"))</f>
        <v>99.5</v>
      </c>
      <c r="CM35" s="12">
        <f>IF(RTD("cqg.rtd",,"StudyData","CUS10","FG",,"High","5",D35,,,,,"D")="",NA(),RTD("cqg.rtd",,"StudyData","CUS10","FG",,"High","5",D35,,,,,"T"))</f>
        <v>99.5625</v>
      </c>
      <c r="CN35" s="12">
        <f>IF(RTD("cqg.rtd",,"StudyData","CUS10","FG",,"Low","5",D35,,,,,"D")="",NA(),RTD("cqg.rtd",,"StudyData","CUS10","FG",,"Low","5",D35,,,,,"T"))</f>
        <v>99.46875</v>
      </c>
      <c r="CO35" s="12">
        <f>IF(RTD("cqg.rtd",,"StudyData","CUS10","FG",,"Close","5",D35,,,,,"D")="",NA(),RTD("cqg.rtd",,"StudyData","CUS10","FG",,"Close","5",D35,,,,,"T"))</f>
        <v>99.5</v>
      </c>
      <c r="CP35" s="12"/>
    </row>
    <row r="36" spans="2:94" ht="11.25" customHeight="1" x14ac:dyDescent="0.3">
      <c r="B36" s="13">
        <f>RTD("cqg.rtd",,"StudyData","SUBMINUTE((CUS10),1,Regular)","FG",,"Time","5",D36,,,,,"D")</f>
        <v>42342.444837962961</v>
      </c>
      <c r="C36" s="54">
        <f>IF(RTD("cqg.rtd",,"StudyData","SUBMINUTE((CUS10),1,FillGap)","Bar",,"Close","5",D36,,,,,"T")="",NA(),DOLLARFR(RTD("cqg.rtd",,"StudyData","SUBMINUTE((CUS10),1,FillGap)","Bar",,"Close","5",D36,,,,,"T"),32))</f>
        <v>99.215000000000003</v>
      </c>
      <c r="D36" s="14">
        <f t="shared" si="5"/>
        <v>-30</v>
      </c>
      <c r="E36" s="15">
        <f>IF( RTD("cqg.rtd",,"StudyData", "AlgOrdBidVol(SUBMINUTE((CUS10),1,Regular),1,0)",  "Bar",, "Open", "5",D36,,,,,"D")="",0,RTD("cqg.rtd",,"StudyData", "AlgOrdBidVol(SUBMINUTE((CUS10),1,Regular),1,0)",  "Bar",, "Open", "5",D36,,,,,"D"))</f>
        <v>0</v>
      </c>
      <c r="F36" s="15">
        <f xml:space="preserve"> IF(RTD("cqg.rtd",,"StudyData", "AlgOrdAskVol(SUBMINUTE((CUS10),1,Regular),1,0)",  "Bar",, "Open", "5",D36,,,,,"D")="",0,RTD("cqg.rtd",,"StudyData", "AlgOrdAskVol(SUBMINUTE((CUS10),1,Regular),1,0)",  "Bar",, "Open", "5",D36,,,,,"D"))</f>
        <v>0</v>
      </c>
      <c r="G36" s="18">
        <f xml:space="preserve"> RTD("cqg.rtd",,"StudyData","BAVolCr.BidVol^(SUBMINUTE((CUS10),1,FillGap),5,0)",  "Bar",, "Open", "5",D36,,,,,"D")</f>
        <v>0</v>
      </c>
      <c r="H36" s="18">
        <f xml:space="preserve"> RTD("cqg.rtd",,"StudyData","BAVolCr.AskVol^(SUBMINUTE((CUS10),1,Regular),5,0)",  "Bar",, "Open", "5",D36,,,,,"D")</f>
        <v>0</v>
      </c>
      <c r="I36" s="18">
        <f t="shared" si="0"/>
        <v>0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63">
        <f>RTD("cqg.rtd",,"StudyData","SUBMINUTE((CUS10),5,Regular)","FG",,"Time","5",D36,,,,,"D")</f>
        <v>42342.443402777782</v>
      </c>
      <c r="AA36" s="56">
        <f>IF(RTD("cqg.rtd",,"StudyData","SUBMINUTE((CUS10),5,Regular)","FG",,"Open","5",D36,,,,,"D")="",NA(),DOLLARFR(RTD("cqg.rtd",,"StudyData","SUBMINUTE((CUS10),5,Regular)","FG",,"Open","5",D36,,,,,"T"),32))</f>
        <v>99.215000000000003</v>
      </c>
      <c r="AB36" s="56">
        <f>IF(RTD("cqg.rtd",,"StudyData","SUBMINUTE((CUS10),5,Regular)","FG",,"High","5",D36,,,,,"D")="",NA(),DOLLARFR(RTD("cqg.rtd",,"StudyData","SUBMINUTE((CUS10),5,Regular)","FG",,"High","5",D36,,,,,"T"),32))</f>
        <v>99.215000000000003</v>
      </c>
      <c r="AC36" s="56">
        <f>IF(RTD("cqg.rtd",,"StudyData","SUBMINUTE((CUS10),5,Regular)","FG",,"Low","5",D36,,,,,"D")="",NA(),DOLLARFR(RTD("cqg.rtd",,"StudyData","SUBMINUTE((CUS10),5,Regular)","FG",,"Low","5",D36,,,,,"T"),32))</f>
        <v>99.21</v>
      </c>
      <c r="AD36" s="55">
        <f>IF(RTD("cqg.rtd",,"StudyData","SUBMINUTE((CUS10),5,FillGap)","Bar",,"Close","5",D36,,,,,"T")="",NA(),DOLLARFR(RTD("cqg.rtd",,"StudyData","SUBMINUTE((CUS10),5,FillGap)","Bar",,"Close","5",D36,,,,,"T"),32))</f>
        <v>99.215000000000003</v>
      </c>
      <c r="AE36" s="14">
        <f>IF( RTD("cqg.rtd",,"StudyData","AlgOrdBidVol(SUBMINUTE((CUS10),5,Regular),1,0)",  "Bar",, "Open", "5",D36,,,,,"D")="",0,RTD("cqg.rtd",,"StudyData","AlgOrdBidVol(SUBMINUTE((CUS10),5,Regular),1,0)",  "Bar",, "Open", "5",D36,,,,,"D"))</f>
        <v>0</v>
      </c>
      <c r="AF36" s="14">
        <f>IF( RTD("cqg.rtd",,"StudyData","AlgOrdAskVol(SUBMINUTE((CUS10),5,Regular),1,0)",  "Bar",, "Open", "5",D36,,,,,"D")="",0,RTD("cqg.rtd",,"StudyData","AlgOrdAskVol(SUBMINUTE((CUS10),5,Regular),1,0)",  "Bar",, "Open", "5",D36,,,,,"D"))</f>
        <v>0</v>
      </c>
      <c r="AG36" s="3">
        <f xml:space="preserve"> RTD("cqg.rtd",,"StudyData","BAVolCr.BidVol^(SUBMINUTE((CUS10),5,Regular),5,0)",  "Bar",, "Open", "5",D36,,,,,"D")</f>
        <v>12000</v>
      </c>
      <c r="AH36" s="3">
        <f xml:space="preserve"> RTD("cqg.rtd",,"StudyData","BAVolCr.AskVol^(SUBMINUTE((CUS10),5,Regular),5,0)",  "Bar",, "Open", "5",D36,,,,,"D")</f>
        <v>10000</v>
      </c>
      <c r="AI36" s="12">
        <f t="shared" si="1"/>
        <v>0</v>
      </c>
      <c r="AJ36" s="16"/>
      <c r="AK36" s="17">
        <f>RTD("cqg.rtd",,"StudyData","CUS10","Bar",,"Time","1",D36,,,,,"D")</f>
        <v>42342.424305555556</v>
      </c>
      <c r="AL36" s="57">
        <f>IF(RTD("cqg.rtd",,"StudyData","CUS10","FG",,"Open","1",D36,,,,,"D")="",NA(),DOLLARFR(RTD("cqg.rtd",,"StudyData","CUS10","FG",,"Open","1",D36,,,,,"T"),32))</f>
        <v>99.18</v>
      </c>
      <c r="AM36" s="57">
        <f>IF(RTD("cqg.rtd",,"StudyData","CUS10","FG",,"High","1",D36,,,,,"D")="",NA(),DOLLARFR(RTD("cqg.rtd",,"StudyData","CUS10","FG",,"High","1",D36,,,,,"T"),32))</f>
        <v>99.18</v>
      </c>
      <c r="AN36" s="57">
        <f>IF(RTD("cqg.rtd",,"StudyData","CUS10","FG",,"Low","1",D36,,,,,"D")="",NA(),DOLLARFR(RTD("cqg.rtd",,"StudyData","CUS10","FG",,"Low","1",D36,,,,,"T"),32))</f>
        <v>99.17</v>
      </c>
      <c r="AO36" s="58">
        <f>IF(RTD("cqg.rtd",,"StudyData","CUS10","FG",,"Close","1",D36,,,,,"T")="",NA(),DOLLARFR(RTD("cqg.rtd",,"StudyData","CUS10","FG",,"Close","1",D36,,,,,"T"),32))</f>
        <v>99.18</v>
      </c>
      <c r="AP36" s="15">
        <f>IF( RTD("cqg.rtd",,"StudyData", "AlgOrdBidVol(CUS10)",  "Bar",, "Open", "1",D36,,,,,"D")="",0,RTD("cqg.rtd",,"StudyData", "AlgOrdBidVol(CUS10)",  "Bar",, "Open", "1",D36,,,,,"D"))</f>
        <v>2</v>
      </c>
      <c r="AQ36" s="15">
        <f xml:space="preserve"> IF(RTD("cqg.rtd",,"StudyData", "AlgOrdAskVol(CUS10)",  "Bar",, "Open", "1",D36,,,,,"D")="",0,RTD("cqg.rtd",,"StudyData", "AlgOrdAskVol(CUS10)",  "Bar",, "Open", "1",D36,,,,,"D"))</f>
        <v>0</v>
      </c>
      <c r="AR36" s="18">
        <f xml:space="preserve"> RTD("cqg.rtd",,"StudyData","BAVolCr.BidVol^(CUS10)",  "Bar",, "Open", "1",D36,,,,,"D")</f>
        <v>64</v>
      </c>
      <c r="AS36" s="18">
        <f xml:space="preserve"> RTD("cqg.rtd",,"StudyData","BAVolCr.AskVol^(CUS10)",  "Bar",, "Open", "1",D36,,,,,"D")</f>
        <v>83</v>
      </c>
      <c r="AT36" s="53">
        <f t="shared" si="2"/>
        <v>0</v>
      </c>
      <c r="AU36" s="10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36">
        <f>RTD("cqg.rtd",,"StudyData","CUS10","Bar",,"Time","5",D36,,,,,"D")</f>
        <v>42342.340277777781</v>
      </c>
      <c r="BM36" s="59">
        <f>IF(RTD("cqg.rtd",,"StudyData","CUS10","FG",,"Open","5",D36,,,,,"D")="",NA(),DOLLARFR(RTD("cqg.rtd",,"StudyData","CUS10","FG",,"Open","5",D36,,,,,"T"),32))</f>
        <v>99.19</v>
      </c>
      <c r="BN36" s="54">
        <f>IF(RTD("cqg.rtd",,"StudyData","CUS10","FG",,"High","5",D36,,,,,"D")="",NA(),DOLLARFR(RTD("cqg.rtd",,"StudyData","CUS10","FG",,"High","5",D36,,,,,"T"),32))</f>
        <v>99.194999999999993</v>
      </c>
      <c r="BO36" s="60">
        <f>IF(RTD("cqg.rtd",,"StudyData","CUS10","FG",,"Low","5",D36,,,,,"D")="",NA(),DOLLARFR(RTD("cqg.rtd",,"StudyData","CUS10","FG",,"Low","5",D36,,,,,"T"),32))</f>
        <v>99.155000000000001</v>
      </c>
      <c r="BP36" s="59">
        <f>IF(RTD("cqg.rtd",,"StudyData","CUS10","FG",,"Close","5",D36,,,,,"T")="",NA(),DOLLARFR(RTD("cqg.rtd",,"StudyData","CUS10","FG",,"Close","5",D36,,,,,"T"),32))</f>
        <v>99.155000000000001</v>
      </c>
      <c r="BQ36" s="14">
        <f>IF( RTD("cqg.rtd",,"StudyData","AlgOrdBidVol(CUS10)",  "Bar",, "Open", "5",D36,,,,,"D")="",0,RTD("cqg.rtd",,"StudyData","AlgOrdBidVol(CUS10)",  "Bar",, "Open", "5",D36,,,,,"D"))</f>
        <v>39</v>
      </c>
      <c r="BR36" s="14">
        <f>IF( RTD("cqg.rtd",,"StudyData","AlgOrdAskVol(CUS10)",  "Bar",, "Open", "5",D36,,,,,"D")="",0,RTD("cqg.rtd",,"StudyData","AlgOrdAskVol(CUS10)",  "Bar",, "Open", "5",D36,,,,,"D"))</f>
        <v>4</v>
      </c>
      <c r="BS36" s="12">
        <f xml:space="preserve"> RTD("cqg.rtd",,"StudyData","BAVolCr.BidVol^(CUS10)",  "Bar",, "Open", "5",D36,,,,,"D")</f>
        <v>1083</v>
      </c>
      <c r="BT36" s="12">
        <f xml:space="preserve"> RTD("cqg.rtd",,"StudyData","BAVolCr.AskVol^(CUS10)",  "Bar",, "Open", "5",D36,,,,,"D")</f>
        <v>1011</v>
      </c>
      <c r="BU36" s="12">
        <f t="shared" si="3"/>
        <v>1</v>
      </c>
      <c r="BZ36" s="12">
        <f>IF(RTD("cqg.rtd",,"StudyData","SUBMINUTE((CUS10),1,FillGap)","Bar",,"Close","5",D36,,,,,"T")="",NA(),RTD("cqg.rtd",,"StudyData","SUBMINUTE((CUS10),1,FillGap)","Bar",,"Close","5",D36,,,,,"T"))</f>
        <v>99.671875</v>
      </c>
      <c r="CA36" s="12"/>
      <c r="CB36" s="12">
        <f>IF(RTD("cqg.rtd",,"StudyData","SUBMINUTE((CUS10),5,Regular)","FG",,"Open","5",D36,,,,,"D")="",NA(),RTD("cqg.rtd",,"StudyData","SUBMINUTE((CUS10),5,Regular)","FG",,"Open","5",D36,,,,,"T"))</f>
        <v>99.671875</v>
      </c>
      <c r="CC36" s="12">
        <f>IF(RTD("cqg.rtd",,"StudyData","SUBMINUTE((CUS10),5,Regular)","FG",,"High","5",D36,,,,,"D")="",NA(),RTD("cqg.rtd",,"StudyData","SUBMINUTE((CUS10),5,Regular)","FG",,"High","5",D36,,,,,"T"))</f>
        <v>99.671875</v>
      </c>
      <c r="CD36" s="12">
        <f>IF(RTD("cqg.rtd",,"StudyData","SUBMINUTE((CUS10),5,Regular)","FG",,"Low","5",D36,,,,,"D")="",NA(),RTD("cqg.rtd",,"StudyData","SUBMINUTE((CUS10),5,Regular)","FG",,"Low","5",D36,,,,,"T"))</f>
        <v>99.65625</v>
      </c>
      <c r="CE36" s="12">
        <f>IF(RTD("cqg.rtd",,"StudyData","SUBMINUTE((CUS10),5,Regular)","FG",,"Close","5",D36,,,,,"D")="",NA(),RTD("cqg.rtd",,"StudyData","SUBMINUTE((CUS10),5,Regular)","FG",,"Close","5",D36,,,,,"T"))</f>
        <v>99.671875</v>
      </c>
      <c r="CF36" s="12"/>
      <c r="CG36" s="12">
        <f>IF(RTD("cqg.rtd",,"StudyData","CUS10","FG",,"Open","1",D36,,,,,"D")="",NA(),RTD("cqg.rtd",,"StudyData","CUS10","FG",,"Open","1",D36,,,,,"T"))</f>
        <v>99.5625</v>
      </c>
      <c r="CH36" s="12">
        <f>IF(RTD("cqg.rtd",,"StudyData","CUS10","FG",,"High","1",D36,,,,,"D")="",NA(),RTD("cqg.rtd",,"StudyData","CUS10","FG",,"High","1",D36,,,,,"T"))</f>
        <v>99.5625</v>
      </c>
      <c r="CI36" s="12">
        <f>IF(RTD("cqg.rtd",,"StudyData","CUS10","FG",,"Low","1",D36,,,,,"D")="",NA(),RTD("cqg.rtd",,"StudyData","CUS10","FG",,"Low","1",D36,,,,,"T"))</f>
        <v>99.53125</v>
      </c>
      <c r="CJ36" s="12">
        <f>IF(RTD("cqg.rtd",,"StudyData","CUS10","FG",,"Close","1",D36,,,,,"D")="",NA(),RTD("cqg.rtd",,"StudyData","CUS10","FG",,"Close","1",D36,,,,,"T"))</f>
        <v>99.5625</v>
      </c>
      <c r="CK36" s="12"/>
      <c r="CL36" s="12">
        <f>IF(RTD("cqg.rtd",,"StudyData","CUS10","FG",,"Open","5",D36,,,,,"D")="",NA(),RTD("cqg.rtd",,"StudyData","CUS10","FG",,"Open","5",D36,,,,,"T"))</f>
        <v>99.59375</v>
      </c>
      <c r="CM36" s="12">
        <f>IF(RTD("cqg.rtd",,"StudyData","CUS10","FG",,"High","5",D36,,,,,"D")="",NA(),RTD("cqg.rtd",,"StudyData","CUS10","FG",,"High","5",D36,,,,,"T"))</f>
        <v>99.609375</v>
      </c>
      <c r="CN36" s="12">
        <f>IF(RTD("cqg.rtd",,"StudyData","CUS10","FG",,"Low","5",D36,,,,,"D")="",NA(),RTD("cqg.rtd",,"StudyData","CUS10","FG",,"Low","5",D36,,,,,"T"))</f>
        <v>99.484375</v>
      </c>
      <c r="CO36" s="12">
        <f>IF(RTD("cqg.rtd",,"StudyData","CUS10","FG",,"Close","5",D36,,,,,"D")="",NA(),RTD("cqg.rtd",,"StudyData","CUS10","FG",,"Close","5",D36,,,,,"T"))</f>
        <v>99.484375</v>
      </c>
      <c r="CP36" s="12"/>
    </row>
    <row r="37" spans="2:94" ht="11.25" customHeight="1" x14ac:dyDescent="0.3">
      <c r="B37" s="13">
        <f>RTD("cqg.rtd",,"StudyData","SUBMINUTE((CUS10),1,Regular)","FG",,"Time","5",D37,,,,,"D")</f>
        <v>42342.444826388892</v>
      </c>
      <c r="C37" s="54">
        <f>IF(RTD("cqg.rtd",,"StudyData","SUBMINUTE((CUS10),1,FillGap)","Bar",,"Close","5",D37,,,,,"T")="",NA(),DOLLARFR(RTD("cqg.rtd",,"StudyData","SUBMINUTE((CUS10),1,FillGap)","Bar",,"Close","5",D37,,,,,"T"),32))</f>
        <v>99.215000000000003</v>
      </c>
      <c r="D37" s="14">
        <f t="shared" si="5"/>
        <v>-31</v>
      </c>
      <c r="E37" s="15">
        <f>IF( RTD("cqg.rtd",,"StudyData", "AlgOrdBidVol(SUBMINUTE((CUS10),1,Regular),1,0)",  "Bar",, "Open", "5",D37,,,,,"D")="",0,RTD("cqg.rtd",,"StudyData", "AlgOrdBidVol(SUBMINUTE((CUS10),1,Regular),1,0)",  "Bar",, "Open", "5",D37,,,,,"D"))</f>
        <v>0</v>
      </c>
      <c r="F37" s="15">
        <f xml:space="preserve"> IF(RTD("cqg.rtd",,"StudyData", "AlgOrdAskVol(SUBMINUTE((CUS10),1,Regular),1,0)",  "Bar",, "Open", "5",D37,,,,,"D")="",0,RTD("cqg.rtd",,"StudyData", "AlgOrdAskVol(SUBMINUTE((CUS10),1,Regular),1,0)",  "Bar",, "Open", "5",D37,,,,,"D"))</f>
        <v>0</v>
      </c>
      <c r="G37" s="18">
        <f xml:space="preserve"> RTD("cqg.rtd",,"StudyData","BAVolCr.BidVol^(SUBMINUTE((CUS10),1,FillGap),5,0)",  "Bar",, "Open", "5",D37,,,,,"D")</f>
        <v>0</v>
      </c>
      <c r="H37" s="18">
        <f xml:space="preserve"> RTD("cqg.rtd",,"StudyData","BAVolCr.AskVol^(SUBMINUTE((CUS10),1,Regular),5,0)",  "Bar",, "Open", "5",D37,,,,,"D")</f>
        <v>0</v>
      </c>
      <c r="I37" s="18">
        <f t="shared" si="0"/>
        <v>0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63">
        <f>RTD("cqg.rtd",,"StudyData","SUBMINUTE((CUS10),5,Regular)","FG",,"Time","5",D37,,,,,"D")</f>
        <v>42342.443344907413</v>
      </c>
      <c r="AA37" s="56">
        <f>IF(RTD("cqg.rtd",,"StudyData","SUBMINUTE((CUS10),5,Regular)","FG",,"Open","5",D37,,,,,"D")="",NA(),DOLLARFR(RTD("cqg.rtd",,"StudyData","SUBMINUTE((CUS10),5,Regular)","FG",,"Open","5",D37,,,,,"T"),32))</f>
        <v>99.22</v>
      </c>
      <c r="AB37" s="56">
        <f>IF(RTD("cqg.rtd",,"StudyData","SUBMINUTE((CUS10),5,Regular)","FG",,"High","5",D37,,,,,"D")="",NA(),DOLLARFR(RTD("cqg.rtd",,"StudyData","SUBMINUTE((CUS10),5,Regular)","FG",,"High","5",D37,,,,,"T"),32))</f>
        <v>99.22</v>
      </c>
      <c r="AC37" s="56">
        <f>IF(RTD("cqg.rtd",,"StudyData","SUBMINUTE((CUS10),5,Regular)","FG",,"Low","5",D37,,,,,"D")="",NA(),DOLLARFR(RTD("cqg.rtd",,"StudyData","SUBMINUTE((CUS10),5,Regular)","FG",,"Low","5",D37,,,,,"T"),32))</f>
        <v>99.21</v>
      </c>
      <c r="AD37" s="55">
        <f>IF(RTD("cqg.rtd",,"StudyData","SUBMINUTE((CUS10),5,FillGap)","Bar",,"Close","5",D37,,,,,"T")="",NA(),DOLLARFR(RTD("cqg.rtd",,"StudyData","SUBMINUTE((CUS10),5,FillGap)","Bar",,"Close","5",D37,,,,,"T"),32))</f>
        <v>99.215000000000003</v>
      </c>
      <c r="AE37" s="14">
        <f>IF( RTD("cqg.rtd",,"StudyData","AlgOrdBidVol(SUBMINUTE((CUS10),5,Regular),1,0)",  "Bar",, "Open", "5",D37,,,,,"D")="",0,RTD("cqg.rtd",,"StudyData","AlgOrdBidVol(SUBMINUTE((CUS10),5,Regular),1,0)",  "Bar",, "Open", "5",D37,,,,,"D"))</f>
        <v>4</v>
      </c>
      <c r="AF37" s="14">
        <f>IF( RTD("cqg.rtd",,"StudyData","AlgOrdAskVol(SUBMINUTE((CUS10),5,Regular),1,0)",  "Bar",, "Open", "5",D37,,,,,"D")="",0,RTD("cqg.rtd",,"StudyData","AlgOrdAskVol(SUBMINUTE((CUS10),5,Regular),1,0)",  "Bar",, "Open", "5",D37,,,,,"D"))</f>
        <v>0</v>
      </c>
      <c r="AG37" s="3">
        <f xml:space="preserve"> RTD("cqg.rtd",,"StudyData","BAVolCr.BidVol^(SUBMINUTE((CUS10),5,Regular),5,0)",  "Bar",, "Open", "5",D37,,,,,"D")</f>
        <v>12000</v>
      </c>
      <c r="AH37" s="3">
        <f xml:space="preserve"> RTD("cqg.rtd",,"StudyData","BAVolCr.AskVol^(SUBMINUTE((CUS10),5,Regular),5,0)",  "Bar",, "Open", "5",D37,,,,,"D")</f>
        <v>10000</v>
      </c>
      <c r="AI37" s="12">
        <f t="shared" si="1"/>
        <v>0</v>
      </c>
      <c r="AJ37" s="16"/>
      <c r="AK37" s="17">
        <f>RTD("cqg.rtd",,"StudyData","CUS10","Bar",,"Time","1",D37,,,,,"D")</f>
        <v>42342.423611111109</v>
      </c>
      <c r="AL37" s="57">
        <f>IF(RTD("cqg.rtd",,"StudyData","CUS10","FG",,"Open","1",D37,,,,,"D")="",NA(),DOLLARFR(RTD("cqg.rtd",,"StudyData","CUS10","FG",,"Open","1",D37,,,,,"T"),32))</f>
        <v>99.165000000000006</v>
      </c>
      <c r="AM37" s="57">
        <f>IF(RTD("cqg.rtd",,"StudyData","CUS10","FG",,"High","1",D37,,,,,"D")="",NA(),DOLLARFR(RTD("cqg.rtd",,"StudyData","CUS10","FG",,"High","1",D37,,,,,"T"),32))</f>
        <v>99.18</v>
      </c>
      <c r="AN37" s="57">
        <f>IF(RTD("cqg.rtd",,"StudyData","CUS10","FG",,"Low","1",D37,,,,,"D")="",NA(),DOLLARFR(RTD("cqg.rtd",,"StudyData","CUS10","FG",,"Low","1",D37,,,,,"T"),32))</f>
        <v>99.165000000000006</v>
      </c>
      <c r="AO37" s="58">
        <f>IF(RTD("cqg.rtd",,"StudyData","CUS10","FG",,"Close","1",D37,,,,,"T")="",NA(),DOLLARFR(RTD("cqg.rtd",,"StudyData","CUS10","FG",,"Close","1",D37,,,,,"T"),32))</f>
        <v>99.174999999999997</v>
      </c>
      <c r="AP37" s="15">
        <f>IF( RTD("cqg.rtd",,"StudyData", "AlgOrdBidVol(CUS10)",  "Bar",, "Open", "1",D37,,,,,"D")="",0,RTD("cqg.rtd",,"StudyData", "AlgOrdBidVol(CUS10)",  "Bar",, "Open", "1",D37,,,,,"D"))</f>
        <v>0</v>
      </c>
      <c r="AQ37" s="15">
        <f xml:space="preserve"> IF(RTD("cqg.rtd",,"StudyData", "AlgOrdAskVol(CUS10)",  "Bar",, "Open", "1",D37,,,,,"D")="",0,RTD("cqg.rtd",,"StudyData", "AlgOrdAskVol(CUS10)",  "Bar",, "Open", "1",D37,,,,,"D"))</f>
        <v>0</v>
      </c>
      <c r="AR37" s="18">
        <f xml:space="preserve"> RTD("cqg.rtd",,"StudyData","BAVolCr.BidVol^(CUS10)",  "Bar",, "Open", "1",D37,,,,,"D")</f>
        <v>59</v>
      </c>
      <c r="AS37" s="18">
        <f xml:space="preserve"> RTD("cqg.rtd",,"StudyData","BAVolCr.AskVol^(CUS10)",  "Bar",, "Open", "1",D37,,,,,"D")</f>
        <v>86</v>
      </c>
      <c r="AT37" s="53">
        <f t="shared" si="2"/>
        <v>0</v>
      </c>
      <c r="AU37" s="10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36">
        <f>RTD("cqg.rtd",,"StudyData","CUS10","Bar",,"Time","5",D37,,,,,"D")</f>
        <v>42342.336805555555</v>
      </c>
      <c r="BM37" s="59">
        <f>IF(RTD("cqg.rtd",,"StudyData","CUS10","FG",,"Open","5",D37,,,,,"D")="",NA(),DOLLARFR(RTD("cqg.rtd",,"StudyData","CUS10","FG",,"Open","5",D37,,,,,"T"),32))</f>
        <v>99.2</v>
      </c>
      <c r="BN37" s="54">
        <f>IF(RTD("cqg.rtd",,"StudyData","CUS10","FG",,"High","5",D37,,,,,"D")="",NA(),DOLLARFR(RTD("cqg.rtd",,"StudyData","CUS10","FG",,"High","5",D37,,,,,"T"),32))</f>
        <v>99.224999999999994</v>
      </c>
      <c r="BO37" s="60">
        <f>IF(RTD("cqg.rtd",,"StudyData","CUS10","FG",,"Low","5",D37,,,,,"D")="",NA(),DOLLARFR(RTD("cqg.rtd",,"StudyData","CUS10","FG",,"Low","5",D37,,,,,"T"),32))</f>
        <v>99.19</v>
      </c>
      <c r="BP37" s="59">
        <f>IF(RTD("cqg.rtd",,"StudyData","CUS10","FG",,"Close","5",D37,,,,,"T")="",NA(),DOLLARFR(RTD("cqg.rtd",,"StudyData","CUS10","FG",,"Close","5",D37,,,,,"T"),32))</f>
        <v>99.19</v>
      </c>
      <c r="BQ37" s="14">
        <f>IF( RTD("cqg.rtd",,"StudyData","AlgOrdBidVol(CUS10)",  "Bar",, "Open", "5",D37,,,,,"D")="",0,RTD("cqg.rtd",,"StudyData","AlgOrdBidVol(CUS10)",  "Bar",, "Open", "5",D37,,,,,"D"))</f>
        <v>23</v>
      </c>
      <c r="BR37" s="14">
        <f>IF( RTD("cqg.rtd",,"StudyData","AlgOrdAskVol(CUS10)",  "Bar",, "Open", "5",D37,,,,,"D")="",0,RTD("cqg.rtd",,"StudyData","AlgOrdAskVol(CUS10)",  "Bar",, "Open", "5",D37,,,,,"D"))</f>
        <v>9</v>
      </c>
      <c r="BS37" s="12">
        <f xml:space="preserve"> RTD("cqg.rtd",,"StudyData","BAVolCr.BidVol^(CUS10)",  "Bar",, "Open", "5",D37,,,,,"D")</f>
        <v>1327</v>
      </c>
      <c r="BT37" s="12">
        <f xml:space="preserve"> RTD("cqg.rtd",,"StudyData","BAVolCr.AskVol^(CUS10)",  "Bar",, "Open", "5",D37,,,,,"D")</f>
        <v>1393</v>
      </c>
      <c r="BU37" s="12">
        <f t="shared" si="3"/>
        <v>1</v>
      </c>
      <c r="BZ37" s="12">
        <f>IF(RTD("cqg.rtd",,"StudyData","SUBMINUTE((CUS10),1,FillGap)","Bar",,"Close","5",D37,,,,,"T")="",NA(),RTD("cqg.rtd",,"StudyData","SUBMINUTE((CUS10),1,FillGap)","Bar",,"Close","5",D37,,,,,"T"))</f>
        <v>99.671875</v>
      </c>
      <c r="CA37" s="12"/>
      <c r="CB37" s="12">
        <f>IF(RTD("cqg.rtd",,"StudyData","SUBMINUTE((CUS10),5,Regular)","FG",,"Open","5",D37,,,,,"D")="",NA(),RTD("cqg.rtd",,"StudyData","SUBMINUTE((CUS10),5,Regular)","FG",,"Open","5",D37,,,,,"T"))</f>
        <v>99.6875</v>
      </c>
      <c r="CC37" s="12">
        <f>IF(RTD("cqg.rtd",,"StudyData","SUBMINUTE((CUS10),5,Regular)","FG",,"High","5",D37,,,,,"D")="",NA(),RTD("cqg.rtd",,"StudyData","SUBMINUTE((CUS10),5,Regular)","FG",,"High","5",D37,,,,,"T"))</f>
        <v>99.6875</v>
      </c>
      <c r="CD37" s="12">
        <f>IF(RTD("cqg.rtd",,"StudyData","SUBMINUTE((CUS10),5,Regular)","FG",,"Low","5",D37,,,,,"D")="",NA(),RTD("cqg.rtd",,"StudyData","SUBMINUTE((CUS10),5,Regular)","FG",,"Low","5",D37,,,,,"T"))</f>
        <v>99.65625</v>
      </c>
      <c r="CE37" s="12">
        <f>IF(RTD("cqg.rtd",,"StudyData","SUBMINUTE((CUS10),5,Regular)","FG",,"Close","5",D37,,,,,"D")="",NA(),RTD("cqg.rtd",,"StudyData","SUBMINUTE((CUS10),5,Regular)","FG",,"Close","5",D37,,,,,"T"))</f>
        <v>99.671875</v>
      </c>
      <c r="CF37" s="12"/>
      <c r="CG37" s="12">
        <f>IF(RTD("cqg.rtd",,"StudyData","CUS10","FG",,"Open","1",D37,,,,,"D")="",NA(),RTD("cqg.rtd",,"StudyData","CUS10","FG",,"Open","1",D37,,,,,"T"))</f>
        <v>99.515625</v>
      </c>
      <c r="CH37" s="12">
        <f>IF(RTD("cqg.rtd",,"StudyData","CUS10","FG",,"High","1",D37,,,,,"D")="",NA(),RTD("cqg.rtd",,"StudyData","CUS10","FG",,"High","1",D37,,,,,"T"))</f>
        <v>99.5625</v>
      </c>
      <c r="CI37" s="12">
        <f>IF(RTD("cqg.rtd",,"StudyData","CUS10","FG",,"Low","1",D37,,,,,"D")="",NA(),RTD("cqg.rtd",,"StudyData","CUS10","FG",,"Low","1",D37,,,,,"T"))</f>
        <v>99.515625</v>
      </c>
      <c r="CJ37" s="12">
        <f>IF(RTD("cqg.rtd",,"StudyData","CUS10","FG",,"Close","1",D37,,,,,"D")="",NA(),RTD("cqg.rtd",,"StudyData","CUS10","FG",,"Close","1",D37,,,,,"T"))</f>
        <v>99.546875</v>
      </c>
      <c r="CK37" s="12"/>
      <c r="CL37" s="12">
        <f>IF(RTD("cqg.rtd",,"StudyData","CUS10","FG",,"Open","5",D37,,,,,"D")="",NA(),RTD("cqg.rtd",,"StudyData","CUS10","FG",,"Open","5",D37,,,,,"T"))</f>
        <v>99.625</v>
      </c>
      <c r="CM37" s="12">
        <f>IF(RTD("cqg.rtd",,"StudyData","CUS10","FG",,"High","5",D37,,,,,"D")="",NA(),RTD("cqg.rtd",,"StudyData","CUS10","FG",,"High","5",D37,,,,,"T"))</f>
        <v>99.703125</v>
      </c>
      <c r="CN37" s="12">
        <f>IF(RTD("cqg.rtd",,"StudyData","CUS10","FG",,"Low","5",D37,,,,,"D")="",NA(),RTD("cqg.rtd",,"StudyData","CUS10","FG",,"Low","5",D37,,,,,"T"))</f>
        <v>99.59375</v>
      </c>
      <c r="CO37" s="12">
        <f>IF(RTD("cqg.rtd",,"StudyData","CUS10","FG",,"Close","5",D37,,,,,"D")="",NA(),RTD("cqg.rtd",,"StudyData","CUS10","FG",,"Close","5",D37,,,,,"T"))</f>
        <v>99.59375</v>
      </c>
      <c r="CP37" s="12"/>
    </row>
    <row r="38" spans="2:94" ht="11.25" customHeight="1" x14ac:dyDescent="0.3">
      <c r="B38" s="13">
        <f>RTD("cqg.rtd",,"StudyData","SUBMINUTE((CUS10),1,Regular)","FG",,"Time","5",D38,,,,,"D")</f>
        <v>42342.444814814815</v>
      </c>
      <c r="C38" s="54">
        <f>IF(RTD("cqg.rtd",,"StudyData","SUBMINUTE((CUS10),1,FillGap)","Bar",,"Close","5",D38,,,,,"T")="",NA(),DOLLARFR(RTD("cqg.rtd",,"StudyData","SUBMINUTE((CUS10),1,FillGap)","Bar",,"Close","5",D38,,,,,"T"),32))</f>
        <v>99.215000000000003</v>
      </c>
      <c r="D38" s="14">
        <f t="shared" si="5"/>
        <v>-32</v>
      </c>
      <c r="E38" s="15">
        <f>IF( RTD("cqg.rtd",,"StudyData", "AlgOrdBidVol(SUBMINUTE((CUS10),1,Regular),1,0)",  "Bar",, "Open", "5",D38,,,,,"D")="",0,RTD("cqg.rtd",,"StudyData", "AlgOrdBidVol(SUBMINUTE((CUS10),1,Regular),1,0)",  "Bar",, "Open", "5",D38,,,,,"D"))</f>
        <v>0</v>
      </c>
      <c r="F38" s="15">
        <f xml:space="preserve"> IF(RTD("cqg.rtd",,"StudyData", "AlgOrdAskVol(SUBMINUTE((CUS10),1,Regular),1,0)",  "Bar",, "Open", "5",D38,,,,,"D")="",0,RTD("cqg.rtd",,"StudyData", "AlgOrdAskVol(SUBMINUTE((CUS10),1,Regular),1,0)",  "Bar",, "Open", "5",D38,,,,,"D"))</f>
        <v>0</v>
      </c>
      <c r="G38" s="18">
        <f xml:space="preserve"> RTD("cqg.rtd",,"StudyData","BAVolCr.BidVol^(SUBMINUTE((CUS10),1,FillGap),5,0)",  "Bar",, "Open", "5",D38,,,,,"D")</f>
        <v>0</v>
      </c>
      <c r="H38" s="18">
        <f xml:space="preserve"> RTD("cqg.rtd",,"StudyData","BAVolCr.AskVol^(SUBMINUTE((CUS10),1,Regular),5,0)",  "Bar",, "Open", "5",D38,,,,,"D")</f>
        <v>0</v>
      </c>
      <c r="I38" s="18">
        <f t="shared" si="0"/>
        <v>0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63">
        <f>RTD("cqg.rtd",,"StudyData","SUBMINUTE((CUS10),5,Regular)","FG",,"Time","5",D38,,,,,"D")</f>
        <v>42342.443287037044</v>
      </c>
      <c r="AA38" s="56">
        <f>IF(RTD("cqg.rtd",,"StudyData","SUBMINUTE((CUS10),5,Regular)","FG",,"Open","5",D38,,,,,"D")="",NA(),DOLLARFR(RTD("cqg.rtd",,"StudyData","SUBMINUTE((CUS10),5,Regular)","FG",,"Open","5",D38,,,,,"T"),32))</f>
        <v>99.215000000000003</v>
      </c>
      <c r="AB38" s="56">
        <f>IF(RTD("cqg.rtd",,"StudyData","SUBMINUTE((CUS10),5,Regular)","FG",,"High","5",D38,,,,,"D")="",NA(),DOLLARFR(RTD("cqg.rtd",,"StudyData","SUBMINUTE((CUS10),5,Regular)","FG",,"High","5",D38,,,,,"T"),32))</f>
        <v>99.22</v>
      </c>
      <c r="AC38" s="56">
        <f>IF(RTD("cqg.rtd",,"StudyData","SUBMINUTE((CUS10),5,Regular)","FG",,"Low","5",D38,,,,,"D")="",NA(),DOLLARFR(RTD("cqg.rtd",,"StudyData","SUBMINUTE((CUS10),5,Regular)","FG",,"Low","5",D38,,,,,"T"),32))</f>
        <v>99.215000000000003</v>
      </c>
      <c r="AD38" s="55">
        <f>IF(RTD("cqg.rtd",,"StudyData","SUBMINUTE((CUS10),5,FillGap)","Bar",,"Close","5",D38,,,,,"T")="",NA(),DOLLARFR(RTD("cqg.rtd",,"StudyData","SUBMINUTE((CUS10),5,FillGap)","Bar",,"Close","5",D38,,,,,"T"),32))</f>
        <v>99.22</v>
      </c>
      <c r="AE38" s="14">
        <f>IF( RTD("cqg.rtd",,"StudyData","AlgOrdBidVol(SUBMINUTE((CUS10),5,Regular),1,0)",  "Bar",, "Open", "5",D38,,,,,"D")="",0,RTD("cqg.rtd",,"StudyData","AlgOrdBidVol(SUBMINUTE((CUS10),5,Regular),1,0)",  "Bar",, "Open", "5",D38,,,,,"D"))</f>
        <v>0</v>
      </c>
      <c r="AF38" s="14">
        <f>IF( RTD("cqg.rtd",,"StudyData","AlgOrdAskVol(SUBMINUTE((CUS10),5,Regular),1,0)",  "Bar",, "Open", "5",D38,,,,,"D")="",0,RTD("cqg.rtd",,"StudyData","AlgOrdAskVol(SUBMINUTE((CUS10),5,Regular),1,0)",  "Bar",, "Open", "5",D38,,,,,"D"))</f>
        <v>0</v>
      </c>
      <c r="AG38" s="3">
        <f xml:space="preserve"> RTD("cqg.rtd",,"StudyData","BAVolCr.BidVol^(SUBMINUTE((CUS10),5,Regular),5,0)",  "Bar",, "Open", "5",D38,,,,,"D")</f>
        <v>0</v>
      </c>
      <c r="AH38" s="3">
        <f xml:space="preserve"> RTD("cqg.rtd",,"StudyData","BAVolCr.AskVol^(SUBMINUTE((CUS10),5,Regular),5,0)",  "Bar",, "Open", "5",D38,,,,,"D")</f>
        <v>7000</v>
      </c>
      <c r="AI38" s="12">
        <f t="shared" si="1"/>
        <v>0</v>
      </c>
      <c r="AJ38" s="16"/>
      <c r="AK38" s="17">
        <f>RTD("cqg.rtd",,"StudyData","CUS10","Bar",,"Time","1",D38,,,,,"D")</f>
        <v>42342.42291666667</v>
      </c>
      <c r="AL38" s="57">
        <f>IF(RTD("cqg.rtd",,"StudyData","CUS10","FG",,"Open","1",D38,,,,,"D")="",NA(),DOLLARFR(RTD("cqg.rtd",,"StudyData","CUS10","FG",,"Open","1",D38,,,,,"T"),32))</f>
        <v>99.165000000000006</v>
      </c>
      <c r="AM38" s="57">
        <f>IF(RTD("cqg.rtd",,"StudyData","CUS10","FG",,"High","1",D38,,,,,"D")="",NA(),DOLLARFR(RTD("cqg.rtd",,"StudyData","CUS10","FG",,"High","1",D38,,,,,"T"),32))</f>
        <v>99.174999999999997</v>
      </c>
      <c r="AN38" s="57">
        <f>IF(RTD("cqg.rtd",,"StudyData","CUS10","FG",,"Low","1",D38,,,,,"D")="",NA(),DOLLARFR(RTD("cqg.rtd",,"StudyData","CUS10","FG",,"Low","1",D38,,,,,"T"),32))</f>
        <v>99.165000000000006</v>
      </c>
      <c r="AO38" s="58">
        <f>IF(RTD("cqg.rtd",,"StudyData","CUS10","FG",,"Close","1",D38,,,,,"T")="",NA(),DOLLARFR(RTD("cqg.rtd",,"StudyData","CUS10","FG",,"Close","1",D38,,,,,"T"),32))</f>
        <v>99.165000000000006</v>
      </c>
      <c r="AP38" s="15">
        <f>IF( RTD("cqg.rtd",,"StudyData", "AlgOrdBidVol(CUS10)",  "Bar",, "Open", "1",D38,,,,,"D")="",0,RTD("cqg.rtd",,"StudyData", "AlgOrdBidVol(CUS10)",  "Bar",, "Open", "1",D38,,,,,"D"))</f>
        <v>0</v>
      </c>
      <c r="AQ38" s="15">
        <f xml:space="preserve"> IF(RTD("cqg.rtd",,"StudyData", "AlgOrdAskVol(CUS10)",  "Bar",, "Open", "1",D38,,,,,"D")="",0,RTD("cqg.rtd",,"StudyData", "AlgOrdAskVol(CUS10)",  "Bar",, "Open", "1",D38,,,,,"D"))</f>
        <v>0</v>
      </c>
      <c r="AR38" s="18">
        <f xml:space="preserve"> RTD("cqg.rtd",,"StudyData","BAVolCr.BidVol^(CUS10)",  "Bar",, "Open", "1",D38,,,,,"D")</f>
        <v>47</v>
      </c>
      <c r="AS38" s="18">
        <f xml:space="preserve"> RTD("cqg.rtd",,"StudyData","BAVolCr.AskVol^(CUS10)",  "Bar",, "Open", "1",D38,,,,,"D")</f>
        <v>81</v>
      </c>
      <c r="AT38" s="53">
        <f t="shared" si="2"/>
        <v>0</v>
      </c>
      <c r="AU38" s="10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36">
        <f>RTD("cqg.rtd",,"StudyData","CUS10","Bar",,"Time","5",D38,,,,,"D")</f>
        <v>42342.333333333336</v>
      </c>
      <c r="BM38" s="59">
        <f>IF(RTD("cqg.rtd",,"StudyData","CUS10","FG",,"Open","5",D38,,,,,"D")="",NA(),DOLLARFR(RTD("cqg.rtd",,"StudyData","CUS10","FG",,"Open","5",D38,,,,,"T"),32))</f>
        <v>99.16</v>
      </c>
      <c r="BN38" s="54">
        <f>IF(RTD("cqg.rtd",,"StudyData","CUS10","FG",,"High","5",D38,,,,,"D")="",NA(),DOLLARFR(RTD("cqg.rtd",,"StudyData","CUS10","FG",,"High","5",D38,,,,,"T"),32))</f>
        <v>99.215000000000003</v>
      </c>
      <c r="BO38" s="60">
        <f>IF(RTD("cqg.rtd",,"StudyData","CUS10","FG",,"Low","5",D38,,,,,"D")="",NA(),DOLLARFR(RTD("cqg.rtd",,"StudyData","CUS10","FG",,"Low","5",D38,,,,,"T"),32))</f>
        <v>99.15</v>
      </c>
      <c r="BP38" s="59">
        <f>IF(RTD("cqg.rtd",,"StudyData","CUS10","FG",,"Close","5",D38,,,,,"T")="",NA(),DOLLARFR(RTD("cqg.rtd",,"StudyData","CUS10","FG",,"Close","5",D38,,,,,"T"),32))</f>
        <v>99.2</v>
      </c>
      <c r="BQ38" s="14">
        <f>IF( RTD("cqg.rtd",,"StudyData","AlgOrdBidVol(CUS10)",  "Bar",, "Open", "5",D38,,,,,"D")="",0,RTD("cqg.rtd",,"StudyData","AlgOrdBidVol(CUS10)",  "Bar",, "Open", "5",D38,,,,,"D"))</f>
        <v>22</v>
      </c>
      <c r="BR38" s="14">
        <f>IF( RTD("cqg.rtd",,"StudyData","AlgOrdAskVol(CUS10)",  "Bar",, "Open", "5",D38,,,,,"D")="",0,RTD("cqg.rtd",,"StudyData","AlgOrdAskVol(CUS10)",  "Bar",, "Open", "5",D38,,,,,"D"))</f>
        <v>3</v>
      </c>
      <c r="BS38" s="12">
        <f xml:space="preserve"> RTD("cqg.rtd",,"StudyData","BAVolCr.BidVol^(CUS10)",  "Bar",, "Open", "5",D38,,,,,"D")</f>
        <v>1527</v>
      </c>
      <c r="BT38" s="12">
        <f xml:space="preserve"> RTD("cqg.rtd",,"StudyData","BAVolCr.AskVol^(CUS10)",  "Bar",, "Open", "5",D38,,,,,"D")</f>
        <v>1423</v>
      </c>
      <c r="BU38" s="12">
        <f t="shared" si="3"/>
        <v>1</v>
      </c>
      <c r="BZ38" s="12">
        <f>IF(RTD("cqg.rtd",,"StudyData","SUBMINUTE((CUS10),1,FillGap)","Bar",,"Close","5",D38,,,,,"T")="",NA(),RTD("cqg.rtd",,"StudyData","SUBMINUTE((CUS10),1,FillGap)","Bar",,"Close","5",D38,,,,,"T"))</f>
        <v>99.671875</v>
      </c>
      <c r="CA38" s="12"/>
      <c r="CB38" s="12">
        <f>IF(RTD("cqg.rtd",,"StudyData","SUBMINUTE((CUS10),5,Regular)","FG",,"Open","5",D38,,,,,"D")="",NA(),RTD("cqg.rtd",,"StudyData","SUBMINUTE((CUS10),5,Regular)","FG",,"Open","5",D38,,,,,"T"))</f>
        <v>99.671875</v>
      </c>
      <c r="CC38" s="12">
        <f>IF(RTD("cqg.rtd",,"StudyData","SUBMINUTE((CUS10),5,Regular)","FG",,"High","5",D38,,,,,"D")="",NA(),RTD("cqg.rtd",,"StudyData","SUBMINUTE((CUS10),5,Regular)","FG",,"High","5",D38,,,,,"T"))</f>
        <v>99.6875</v>
      </c>
      <c r="CD38" s="12">
        <f>IF(RTD("cqg.rtd",,"StudyData","SUBMINUTE((CUS10),5,Regular)","FG",,"Low","5",D38,,,,,"D")="",NA(),RTD("cqg.rtd",,"StudyData","SUBMINUTE((CUS10),5,Regular)","FG",,"Low","5",D38,,,,,"T"))</f>
        <v>99.671875</v>
      </c>
      <c r="CE38" s="12">
        <f>IF(RTD("cqg.rtd",,"StudyData","SUBMINUTE((CUS10),5,Regular)","FG",,"Close","5",D38,,,,,"D")="",NA(),RTD("cqg.rtd",,"StudyData","SUBMINUTE((CUS10),5,Regular)","FG",,"Close","5",D38,,,,,"T"))</f>
        <v>99.6875</v>
      </c>
      <c r="CF38" s="12"/>
      <c r="CG38" s="12">
        <f>IF(RTD("cqg.rtd",,"StudyData","CUS10","FG",,"Open","1",D38,,,,,"D")="",NA(),RTD("cqg.rtd",,"StudyData","CUS10","FG",,"Open","1",D38,,,,,"T"))</f>
        <v>99.515625</v>
      </c>
      <c r="CH38" s="12">
        <f>IF(RTD("cqg.rtd",,"StudyData","CUS10","FG",,"High","1",D38,,,,,"D")="",NA(),RTD("cqg.rtd",,"StudyData","CUS10","FG",,"High","1",D38,,,,,"T"))</f>
        <v>99.546875</v>
      </c>
      <c r="CI38" s="12">
        <f>IF(RTD("cqg.rtd",,"StudyData","CUS10","FG",,"Low","1",D38,,,,,"D")="",NA(),RTD("cqg.rtd",,"StudyData","CUS10","FG",,"Low","1",D38,,,,,"T"))</f>
        <v>99.515625</v>
      </c>
      <c r="CJ38" s="12">
        <f>IF(RTD("cqg.rtd",,"StudyData","CUS10","FG",,"Close","1",D38,,,,,"D")="",NA(),RTD("cqg.rtd",,"StudyData","CUS10","FG",,"Close","1",D38,,,,,"T"))</f>
        <v>99.515625</v>
      </c>
      <c r="CK38" s="12"/>
      <c r="CL38" s="12">
        <f>IF(RTD("cqg.rtd",,"StudyData","CUS10","FG",,"Open","5",D38,,,,,"D")="",NA(),RTD("cqg.rtd",,"StudyData","CUS10","FG",,"Open","5",D38,,,,,"T"))</f>
        <v>99.5</v>
      </c>
      <c r="CM38" s="12">
        <f>IF(RTD("cqg.rtd",,"StudyData","CUS10","FG",,"High","5",D38,,,,,"D")="",NA(),RTD("cqg.rtd",,"StudyData","CUS10","FG",,"High","5",D38,,,,,"T"))</f>
        <v>99.671875</v>
      </c>
      <c r="CN38" s="12">
        <f>IF(RTD("cqg.rtd",,"StudyData","CUS10","FG",,"Low","5",D38,,,,,"D")="",NA(),RTD("cqg.rtd",,"StudyData","CUS10","FG",,"Low","5",D38,,,,,"T"))</f>
        <v>99.46875</v>
      </c>
      <c r="CO38" s="12">
        <f>IF(RTD("cqg.rtd",,"StudyData","CUS10","FG",,"Close","5",D38,,,,,"D")="",NA(),RTD("cqg.rtd",,"StudyData","CUS10","FG",,"Close","5",D38,,,,,"T"))</f>
        <v>99.625</v>
      </c>
      <c r="CP38" s="12"/>
    </row>
    <row r="39" spans="2:94" ht="11.25" customHeight="1" x14ac:dyDescent="0.3">
      <c r="B39" s="13">
        <f>RTD("cqg.rtd",,"StudyData","SUBMINUTE((CUS10),1,Regular)","FG",,"Time","5",D39,,,,,"D")</f>
        <v>42342.444803240738</v>
      </c>
      <c r="C39" s="54">
        <f>IF(RTD("cqg.rtd",,"StudyData","SUBMINUTE((CUS10),1,FillGap)","Bar",,"Close","5",D39,,,,,"T")="",NA(),DOLLARFR(RTD("cqg.rtd",,"StudyData","SUBMINUTE((CUS10),1,FillGap)","Bar",,"Close","5",D39,,,,,"T"),32))</f>
        <v>99.215000000000003</v>
      </c>
      <c r="D39" s="14">
        <f t="shared" si="5"/>
        <v>-33</v>
      </c>
      <c r="E39" s="15">
        <f>IF( RTD("cqg.rtd",,"StudyData", "AlgOrdBidVol(SUBMINUTE((CUS10),1,Regular),1,0)",  "Bar",, "Open", "5",D39,,,,,"D")="",0,RTD("cqg.rtd",,"StudyData", "AlgOrdBidVol(SUBMINUTE((CUS10),1,Regular),1,0)",  "Bar",, "Open", "5",D39,,,,,"D"))</f>
        <v>0</v>
      </c>
      <c r="F39" s="15">
        <f xml:space="preserve"> IF(RTD("cqg.rtd",,"StudyData", "AlgOrdAskVol(SUBMINUTE((CUS10),1,Regular),1,0)",  "Bar",, "Open", "5",D39,,,,,"D")="",0,RTD("cqg.rtd",,"StudyData", "AlgOrdAskVol(SUBMINUTE((CUS10),1,Regular),1,0)",  "Bar",, "Open", "5",D39,,,,,"D"))</f>
        <v>0</v>
      </c>
      <c r="G39" s="18">
        <f xml:space="preserve"> RTD("cqg.rtd",,"StudyData","BAVolCr.BidVol^(SUBMINUTE((CUS10),1,FillGap),5,0)",  "Bar",, "Open", "5",D39,,,,,"D")</f>
        <v>0</v>
      </c>
      <c r="H39" s="18">
        <f xml:space="preserve"> RTD("cqg.rtd",,"StudyData","BAVolCr.AskVol^(SUBMINUTE((CUS10),1,Regular),5,0)",  "Bar",, "Open", "5",D39,,,,,"D")</f>
        <v>1000</v>
      </c>
      <c r="I39" s="18">
        <f t="shared" si="0"/>
        <v>0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63">
        <f>RTD("cqg.rtd",,"StudyData","SUBMINUTE((CUS10),5,Regular)","FG",,"Time","5",D39,,,,,"D")</f>
        <v>42342.443229166667</v>
      </c>
      <c r="AA39" s="56">
        <f>IF(RTD("cqg.rtd",,"StudyData","SUBMINUTE((CUS10),5,Regular)","FG",,"Open","5",D39,,,,,"D")="",NA(),DOLLARFR(RTD("cqg.rtd",,"StudyData","SUBMINUTE((CUS10),5,Regular)","FG",,"Open","5",D39,,,,,"T"),32))</f>
        <v>99.22</v>
      </c>
      <c r="AB39" s="56">
        <f>IF(RTD("cqg.rtd",,"StudyData","SUBMINUTE((CUS10),5,Regular)","FG",,"High","5",D39,,,,,"D")="",NA(),DOLLARFR(RTD("cqg.rtd",,"StudyData","SUBMINUTE((CUS10),5,Regular)","FG",,"High","5",D39,,,,,"T"),32))</f>
        <v>99.22</v>
      </c>
      <c r="AC39" s="56">
        <f>IF(RTD("cqg.rtd",,"StudyData","SUBMINUTE((CUS10),5,Regular)","FG",,"Low","5",D39,,,,,"D")="",NA(),DOLLARFR(RTD("cqg.rtd",,"StudyData","SUBMINUTE((CUS10),5,Regular)","FG",,"Low","5",D39,,,,,"T"),32))</f>
        <v>99.21</v>
      </c>
      <c r="AD39" s="55">
        <f>IF(RTD("cqg.rtd",,"StudyData","SUBMINUTE((CUS10),5,FillGap)","Bar",,"Close","5",D39,,,,,"T")="",NA(),DOLLARFR(RTD("cqg.rtd",,"StudyData","SUBMINUTE((CUS10),5,FillGap)","Bar",,"Close","5",D39,,,,,"T"),32))</f>
        <v>99.22</v>
      </c>
      <c r="AE39" s="14">
        <f>IF( RTD("cqg.rtd",,"StudyData","AlgOrdBidVol(SUBMINUTE((CUS10),5,Regular),1,0)",  "Bar",, "Open", "5",D39,,,,,"D")="",0,RTD("cqg.rtd",,"StudyData","AlgOrdBidVol(SUBMINUTE((CUS10),5,Regular),1,0)",  "Bar",, "Open", "5",D39,,,,,"D"))</f>
        <v>0</v>
      </c>
      <c r="AF39" s="14">
        <f>IF( RTD("cqg.rtd",,"StudyData","AlgOrdAskVol(SUBMINUTE((CUS10),5,Regular),1,0)",  "Bar",, "Open", "5",D39,,,,,"D")="",0,RTD("cqg.rtd",,"StudyData","AlgOrdAskVol(SUBMINUTE((CUS10),5,Regular),1,0)",  "Bar",, "Open", "5",D39,,,,,"D"))</f>
        <v>0</v>
      </c>
      <c r="AG39" s="3">
        <f xml:space="preserve"> RTD("cqg.rtd",,"StudyData","BAVolCr.BidVol^(SUBMINUTE((CUS10),5,Regular),5,0)",  "Bar",, "Open", "5",D39,,,,,"D")</f>
        <v>0</v>
      </c>
      <c r="AH39" s="3">
        <f xml:space="preserve"> RTD("cqg.rtd",,"StudyData","BAVolCr.AskVol^(SUBMINUTE((CUS10),5,Regular),5,0)",  "Bar",, "Open", "5",D39,,,,,"D")</f>
        <v>7000</v>
      </c>
      <c r="AI39" s="12">
        <f t="shared" si="1"/>
        <v>0</v>
      </c>
      <c r="AJ39" s="16"/>
      <c r="AK39" s="17">
        <f>RTD("cqg.rtd",,"StudyData","CUS10","Bar",,"Time","1",D39,,,,,"D")</f>
        <v>42342.422222222223</v>
      </c>
      <c r="AL39" s="57">
        <f>IF(RTD("cqg.rtd",,"StudyData","CUS10","FG",,"Open","1",D39,,,,,"D")="",NA(),DOLLARFR(RTD("cqg.rtd",,"StudyData","CUS10","FG",,"Open","1",D39,,,,,"T"),32))</f>
        <v>99.17</v>
      </c>
      <c r="AM39" s="57">
        <f>IF(RTD("cqg.rtd",,"StudyData","CUS10","FG",,"High","1",D39,,,,,"D")="",NA(),DOLLARFR(RTD("cqg.rtd",,"StudyData","CUS10","FG",,"High","1",D39,,,,,"T"),32))</f>
        <v>99.17</v>
      </c>
      <c r="AN39" s="57">
        <f>IF(RTD("cqg.rtd",,"StudyData","CUS10","FG",,"Low","1",D39,,,,,"D")="",NA(),DOLLARFR(RTD("cqg.rtd",,"StudyData","CUS10","FG",,"Low","1",D39,,,,,"T"),32))</f>
        <v>99.155000000000001</v>
      </c>
      <c r="AO39" s="58">
        <f>IF(RTD("cqg.rtd",,"StudyData","CUS10","FG",,"Close","1",D39,,,,,"T")="",NA(),DOLLARFR(RTD("cqg.rtd",,"StudyData","CUS10","FG",,"Close","1",D39,,,,,"T"),32))</f>
        <v>99.165000000000006</v>
      </c>
      <c r="AP39" s="15">
        <f>IF( RTD("cqg.rtd",,"StudyData", "AlgOrdBidVol(CUS10)",  "Bar",, "Open", "1",D39,,,,,"D")="",0,RTD("cqg.rtd",,"StudyData", "AlgOrdBidVol(CUS10)",  "Bar",, "Open", "1",D39,,,,,"D"))</f>
        <v>0</v>
      </c>
      <c r="AQ39" s="15">
        <f xml:space="preserve"> IF(RTD("cqg.rtd",,"StudyData", "AlgOrdAskVol(CUS10)",  "Bar",, "Open", "1",D39,,,,,"D")="",0,RTD("cqg.rtd",,"StudyData", "AlgOrdAskVol(CUS10)",  "Bar",, "Open", "1",D39,,,,,"D"))</f>
        <v>0</v>
      </c>
      <c r="AR39" s="18">
        <f xml:space="preserve"> RTD("cqg.rtd",,"StudyData","BAVolCr.BidVol^(CUS10)",  "Bar",, "Open", "1",D39,,,,,"D")</f>
        <v>81</v>
      </c>
      <c r="AS39" s="18">
        <f xml:space="preserve"> RTD("cqg.rtd",,"StudyData","BAVolCr.AskVol^(CUS10)",  "Bar",, "Open", "1",D39,,,,,"D")</f>
        <v>100</v>
      </c>
      <c r="AT39" s="53">
        <f t="shared" si="2"/>
        <v>0</v>
      </c>
      <c r="AU39" s="10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36">
        <f>RTD("cqg.rtd",,"StudyData","CUS10","Bar",,"Time","5",D39,,,,,"D")</f>
        <v>42342.329861111109</v>
      </c>
      <c r="BM39" s="59">
        <f>IF(RTD("cqg.rtd",,"StudyData","CUS10","FG",,"Open","5",D39,,,,,"D")="",NA(),DOLLARFR(RTD("cqg.rtd",,"StudyData","CUS10","FG",,"Open","5",D39,,,,,"T"),32))</f>
        <v>99.165000000000006</v>
      </c>
      <c r="BN39" s="54">
        <f>IF(RTD("cqg.rtd",,"StudyData","CUS10","FG",,"High","5",D39,,,,,"D")="",NA(),DOLLARFR(RTD("cqg.rtd",,"StudyData","CUS10","FG",,"High","5",D39,,,,,"T"),32))</f>
        <v>99.19</v>
      </c>
      <c r="BO39" s="60">
        <f>IF(RTD("cqg.rtd",,"StudyData","CUS10","FG",,"Low","5",D39,,,,,"D")="",NA(),DOLLARFR(RTD("cqg.rtd",,"StudyData","CUS10","FG",,"Low","5",D39,,,,,"T"),32))</f>
        <v>99.144999999999996</v>
      </c>
      <c r="BP39" s="59">
        <f>IF(RTD("cqg.rtd",,"StudyData","CUS10","FG",,"Close","5",D39,,,,,"T")="",NA(),DOLLARFR(RTD("cqg.rtd",,"StudyData","CUS10","FG",,"Close","5",D39,,,,,"T"),32))</f>
        <v>99.16</v>
      </c>
      <c r="BQ39" s="14">
        <f>IF( RTD("cqg.rtd",,"StudyData","AlgOrdBidVol(CUS10)",  "Bar",, "Open", "5",D39,,,,,"D")="",0,RTD("cqg.rtd",,"StudyData","AlgOrdBidVol(CUS10)",  "Bar",, "Open", "5",D39,,,,,"D"))</f>
        <v>35</v>
      </c>
      <c r="BR39" s="14">
        <f>IF( RTD("cqg.rtd",,"StudyData","AlgOrdAskVol(CUS10)",  "Bar",, "Open", "5",D39,,,,,"D")="",0,RTD("cqg.rtd",,"StudyData","AlgOrdAskVol(CUS10)",  "Bar",, "Open", "5",D39,,,,,"D"))</f>
        <v>12</v>
      </c>
      <c r="BS39" s="12">
        <f xml:space="preserve"> RTD("cqg.rtd",,"StudyData","BAVolCr.BidVol^(CUS10)",  "Bar",, "Open", "5",D39,,,,,"D")</f>
        <v>1642</v>
      </c>
      <c r="BT39" s="12">
        <f xml:space="preserve"> RTD("cqg.rtd",,"StudyData","BAVolCr.AskVol^(CUS10)",  "Bar",, "Open", "5",D39,,,,,"D")</f>
        <v>1645</v>
      </c>
      <c r="BU39" s="12">
        <f t="shared" si="3"/>
        <v>1</v>
      </c>
      <c r="BZ39" s="12">
        <f>IF(RTD("cqg.rtd",,"StudyData","SUBMINUTE((CUS10),1,FillGap)","Bar",,"Close","5",D39,,,,,"T")="",NA(),RTD("cqg.rtd",,"StudyData","SUBMINUTE((CUS10),1,FillGap)","Bar",,"Close","5",D39,,,,,"T"))</f>
        <v>99.671875</v>
      </c>
      <c r="CA39" s="12"/>
      <c r="CB39" s="12">
        <f>IF(RTD("cqg.rtd",,"StudyData","SUBMINUTE((CUS10),5,Regular)","FG",,"Open","5",D39,,,,,"D")="",NA(),RTD("cqg.rtd",,"StudyData","SUBMINUTE((CUS10),5,Regular)","FG",,"Open","5",D39,,,,,"T"))</f>
        <v>99.6875</v>
      </c>
      <c r="CC39" s="12">
        <f>IF(RTD("cqg.rtd",,"StudyData","SUBMINUTE((CUS10),5,Regular)","FG",,"High","5",D39,,,,,"D")="",NA(),RTD("cqg.rtd",,"StudyData","SUBMINUTE((CUS10),5,Regular)","FG",,"High","5",D39,,,,,"T"))</f>
        <v>99.6875</v>
      </c>
      <c r="CD39" s="12">
        <f>IF(RTD("cqg.rtd",,"StudyData","SUBMINUTE((CUS10),5,Regular)","FG",,"Low","5",D39,,,,,"D")="",NA(),RTD("cqg.rtd",,"StudyData","SUBMINUTE((CUS10),5,Regular)","FG",,"Low","5",D39,,,,,"T"))</f>
        <v>99.65625</v>
      </c>
      <c r="CE39" s="12">
        <f>IF(RTD("cqg.rtd",,"StudyData","SUBMINUTE((CUS10),5,Regular)","FG",,"Close","5",D39,,,,,"D")="",NA(),RTD("cqg.rtd",,"StudyData","SUBMINUTE((CUS10),5,Regular)","FG",,"Close","5",D39,,,,,"T"))</f>
        <v>99.6875</v>
      </c>
      <c r="CF39" s="12"/>
      <c r="CG39" s="12">
        <f>IF(RTD("cqg.rtd",,"StudyData","CUS10","FG",,"Open","1",D39,,,,,"D")="",NA(),RTD("cqg.rtd",,"StudyData","CUS10","FG",,"Open","1",D39,,,,,"T"))</f>
        <v>99.53125</v>
      </c>
      <c r="CH39" s="12">
        <f>IF(RTD("cqg.rtd",,"StudyData","CUS10","FG",,"High","1",D39,,,,,"D")="",NA(),RTD("cqg.rtd",,"StudyData","CUS10","FG",,"High","1",D39,,,,,"T"))</f>
        <v>99.53125</v>
      </c>
      <c r="CI39" s="12">
        <f>IF(RTD("cqg.rtd",,"StudyData","CUS10","FG",,"Low","1",D39,,,,,"D")="",NA(),RTD("cqg.rtd",,"StudyData","CUS10","FG",,"Low","1",D39,,,,,"T"))</f>
        <v>99.484375</v>
      </c>
      <c r="CJ39" s="12">
        <f>IF(RTD("cqg.rtd",,"StudyData","CUS10","FG",,"Close","1",D39,,,,,"D")="",NA(),RTD("cqg.rtd",,"StudyData","CUS10","FG",,"Close","1",D39,,,,,"T"))</f>
        <v>99.515625</v>
      </c>
      <c r="CK39" s="12"/>
      <c r="CL39" s="12">
        <f>IF(RTD("cqg.rtd",,"StudyData","CUS10","FG",,"Open","5",D39,,,,,"D")="",NA(),RTD("cqg.rtd",,"StudyData","CUS10","FG",,"Open","5",D39,,,,,"T"))</f>
        <v>99.515625</v>
      </c>
      <c r="CM39" s="12">
        <f>IF(RTD("cqg.rtd",,"StudyData","CUS10","FG",,"High","5",D39,,,,,"D")="",NA(),RTD("cqg.rtd",,"StudyData","CUS10","FG",,"High","5",D39,,,,,"T"))</f>
        <v>99.59375</v>
      </c>
      <c r="CN39" s="12">
        <f>IF(RTD("cqg.rtd",,"StudyData","CUS10","FG",,"Low","5",D39,,,,,"D")="",NA(),RTD("cqg.rtd",,"StudyData","CUS10","FG",,"Low","5",D39,,,,,"T"))</f>
        <v>99.453125</v>
      </c>
      <c r="CO39" s="12">
        <f>IF(RTD("cqg.rtd",,"StudyData","CUS10","FG",,"Close","5",D39,,,,,"D")="",NA(),RTD("cqg.rtd",,"StudyData","CUS10","FG",,"Close","5",D39,,,,,"T"))</f>
        <v>99.5</v>
      </c>
      <c r="CP39" s="12"/>
    </row>
    <row r="40" spans="2:94" ht="11.25" customHeight="1" x14ac:dyDescent="0.3">
      <c r="B40" s="13">
        <f>RTD("cqg.rtd",,"StudyData","SUBMINUTE((CUS10),1,Regular)","FG",,"Time","5",D40,,,,,"D")</f>
        <v>42342.444791666669</v>
      </c>
      <c r="C40" s="54">
        <f>IF(RTD("cqg.rtd",,"StudyData","SUBMINUTE((CUS10),1,FillGap)","Bar",,"Close","5",D40,,,,,"T")="",NA(),DOLLARFR(RTD("cqg.rtd",,"StudyData","SUBMINUTE((CUS10),1,FillGap)","Bar",,"Close","5",D40,,,,,"T"),32))</f>
        <v>99.215000000000003</v>
      </c>
      <c r="D40" s="14">
        <f t="shared" si="5"/>
        <v>-34</v>
      </c>
      <c r="E40" s="15">
        <f>IF( RTD("cqg.rtd",,"StudyData", "AlgOrdBidVol(SUBMINUTE((CUS10),1,Regular),1,0)",  "Bar",, "Open", "5",D40,,,,,"D")="",0,RTD("cqg.rtd",,"StudyData", "AlgOrdBidVol(SUBMINUTE((CUS10),1,Regular),1,0)",  "Bar",, "Open", "5",D40,,,,,"D"))</f>
        <v>0</v>
      </c>
      <c r="F40" s="15">
        <f xml:space="preserve"> IF(RTD("cqg.rtd",,"StudyData", "AlgOrdAskVol(SUBMINUTE((CUS10),1,Regular),1,0)",  "Bar",, "Open", "5",D40,,,,,"D")="",0,RTD("cqg.rtd",,"StudyData", "AlgOrdAskVol(SUBMINUTE((CUS10),1,Regular),1,0)",  "Bar",, "Open", "5",D40,,,,,"D"))</f>
        <v>0</v>
      </c>
      <c r="G40" s="18">
        <f xml:space="preserve"> RTD("cqg.rtd",,"StudyData","BAVolCr.BidVol^(SUBMINUTE((CUS10),1,FillGap),5,0)",  "Bar",, "Open", "5",D40,,,,,"D")</f>
        <v>0</v>
      </c>
      <c r="H40" s="18">
        <f xml:space="preserve"> RTD("cqg.rtd",,"StudyData","BAVolCr.AskVol^(SUBMINUTE((CUS10),1,Regular),5,0)",  "Bar",, "Open", "5",D40,,,,,"D")</f>
        <v>2000</v>
      </c>
      <c r="I40" s="18">
        <f t="shared" si="0"/>
        <v>0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63">
        <f>RTD("cqg.rtd",,"StudyData","SUBMINUTE((CUS10),5,Regular)","FG",,"Time","5",D40,,,,,"D")</f>
        <v>42342.443171296298</v>
      </c>
      <c r="AA40" s="56">
        <f>IF(RTD("cqg.rtd",,"StudyData","SUBMINUTE((CUS10),5,Regular)","FG",,"Open","5",D40,,,,,"D")="",NA(),DOLLARFR(RTD("cqg.rtd",,"StudyData","SUBMINUTE((CUS10),5,Regular)","FG",,"Open","5",D40,,,,,"T"),32))</f>
        <v>99.21</v>
      </c>
      <c r="AB40" s="56">
        <f>IF(RTD("cqg.rtd",,"StudyData","SUBMINUTE((CUS10),5,Regular)","FG",,"High","5",D40,,,,,"D")="",NA(),DOLLARFR(RTD("cqg.rtd",,"StudyData","SUBMINUTE((CUS10),5,Regular)","FG",,"High","5",D40,,,,,"T"),32))</f>
        <v>99.22</v>
      </c>
      <c r="AC40" s="56">
        <f>IF(RTD("cqg.rtd",,"StudyData","SUBMINUTE((CUS10),5,Regular)","FG",,"Low","5",D40,,,,,"D")="",NA(),DOLLARFR(RTD("cqg.rtd",,"StudyData","SUBMINUTE((CUS10),5,Regular)","FG",,"Low","5",D40,,,,,"T"),32))</f>
        <v>99.21</v>
      </c>
      <c r="AD40" s="55">
        <f>IF(RTD("cqg.rtd",,"StudyData","SUBMINUTE((CUS10),5,FillGap)","Bar",,"Close","5",D40,,,,,"T")="",NA(),DOLLARFR(RTD("cqg.rtd",,"StudyData","SUBMINUTE((CUS10),5,FillGap)","Bar",,"Close","5",D40,,,,,"T"),32))</f>
        <v>99.21</v>
      </c>
      <c r="AE40" s="14">
        <f>IF( RTD("cqg.rtd",,"StudyData","AlgOrdBidVol(SUBMINUTE((CUS10),5,Regular),1,0)",  "Bar",, "Open", "5",D40,,,,,"D")="",0,RTD("cqg.rtd",,"StudyData","AlgOrdBidVol(SUBMINUTE((CUS10),5,Regular),1,0)",  "Bar",, "Open", "5",D40,,,,,"D"))</f>
        <v>0</v>
      </c>
      <c r="AF40" s="14">
        <f>IF( RTD("cqg.rtd",,"StudyData","AlgOrdAskVol(SUBMINUTE((CUS10),5,Regular),1,0)",  "Bar",, "Open", "5",D40,,,,,"D")="",0,RTD("cqg.rtd",,"StudyData","AlgOrdAskVol(SUBMINUTE((CUS10),5,Regular),1,0)",  "Bar",, "Open", "5",D40,,,,,"D"))</f>
        <v>0</v>
      </c>
      <c r="AG40" s="3">
        <f xml:space="preserve"> RTD("cqg.rtd",,"StudyData","BAVolCr.BidVol^(SUBMINUTE((CUS10),5,Regular),5,0)",  "Bar",, "Open", "5",D40,,,,,"D")</f>
        <v>4000</v>
      </c>
      <c r="AH40" s="3">
        <f xml:space="preserve"> RTD("cqg.rtd",,"StudyData","BAVolCr.AskVol^(SUBMINUTE((CUS10),5,Regular),5,0)",  "Bar",, "Open", "5",D40,,,,,"D")</f>
        <v>11000</v>
      </c>
      <c r="AI40" s="12">
        <f t="shared" si="1"/>
        <v>0</v>
      </c>
      <c r="AJ40" s="16"/>
      <c r="AK40" s="17">
        <f>RTD("cqg.rtd",,"StudyData","CUS10","Bar",,"Time","1",D40,,,,,"D")</f>
        <v>42342.421527777777</v>
      </c>
      <c r="AL40" s="57">
        <f>IF(RTD("cqg.rtd",,"StudyData","CUS10","FG",,"Open","1",D40,,,,,"D")="",NA(),DOLLARFR(RTD("cqg.rtd",,"StudyData","CUS10","FG",,"Open","1",D40,,,,,"T"),32))</f>
        <v>99.16</v>
      </c>
      <c r="AM40" s="57">
        <f>IF(RTD("cqg.rtd",,"StudyData","CUS10","FG",,"High","1",D40,,,,,"D")="",NA(),DOLLARFR(RTD("cqg.rtd",,"StudyData","CUS10","FG",,"High","1",D40,,,,,"T"),32))</f>
        <v>99.174999999999997</v>
      </c>
      <c r="AN40" s="57">
        <f>IF(RTD("cqg.rtd",,"StudyData","CUS10","FG",,"Low","1",D40,,,,,"D")="",NA(),DOLLARFR(RTD("cqg.rtd",,"StudyData","CUS10","FG",,"Low","1",D40,,,,,"T"),32))</f>
        <v>99.16</v>
      </c>
      <c r="AO40" s="58">
        <f>IF(RTD("cqg.rtd",,"StudyData","CUS10","FG",,"Close","1",D40,,,,,"T")="",NA(),DOLLARFR(RTD("cqg.rtd",,"StudyData","CUS10","FG",,"Close","1",D40,,,,,"T"),32))</f>
        <v>99.17</v>
      </c>
      <c r="AP40" s="15">
        <f>IF( RTD("cqg.rtd",,"StudyData", "AlgOrdBidVol(CUS10)",  "Bar",, "Open", "1",D40,,,,,"D")="",0,RTD("cqg.rtd",,"StudyData", "AlgOrdBidVol(CUS10)",  "Bar",, "Open", "1",D40,,,,,"D"))</f>
        <v>0</v>
      </c>
      <c r="AQ40" s="15">
        <f xml:space="preserve"> IF(RTD("cqg.rtd",,"StudyData", "AlgOrdAskVol(CUS10)",  "Bar",, "Open", "1",D40,,,,,"D")="",0,RTD("cqg.rtd",,"StudyData", "AlgOrdAskVol(CUS10)",  "Bar",, "Open", "1",D40,,,,,"D"))</f>
        <v>25</v>
      </c>
      <c r="AR40" s="18">
        <f xml:space="preserve"> RTD("cqg.rtd",,"StudyData","BAVolCr.BidVol^(CUS10)",  "Bar",, "Open", "1",D40,,,,,"D")</f>
        <v>92</v>
      </c>
      <c r="AS40" s="18">
        <f xml:space="preserve"> RTD("cqg.rtd",,"StudyData","BAVolCr.AskVol^(CUS10)",  "Bar",, "Open", "1",D40,,,,,"D")</f>
        <v>97</v>
      </c>
      <c r="AT40" s="53">
        <f t="shared" si="2"/>
        <v>-1</v>
      </c>
      <c r="AU40" s="10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36">
        <f>RTD("cqg.rtd",,"StudyData","CUS10","Bar",,"Time","5",D40,,,,,"D")</f>
        <v>42342.326388888891</v>
      </c>
      <c r="BM40" s="59">
        <f>IF(RTD("cqg.rtd",,"StudyData","CUS10","FG",,"Open","5",D40,,,,,"D")="",NA(),DOLLARFR(RTD("cqg.rtd",,"StudyData","CUS10","FG",,"Open","5",D40,,,,,"T"),32))</f>
        <v>99.11</v>
      </c>
      <c r="BN40" s="54">
        <f>IF(RTD("cqg.rtd",,"StudyData","CUS10","FG",,"High","5",D40,,,,,"D")="",NA(),DOLLARFR(RTD("cqg.rtd",,"StudyData","CUS10","FG",,"High","5",D40,,,,,"T"),32))</f>
        <v>99.19</v>
      </c>
      <c r="BO40" s="60">
        <f>IF(RTD("cqg.rtd",,"StudyData","CUS10","FG",,"Low","5",D40,,,,,"D")="",NA(),DOLLARFR(RTD("cqg.rtd",,"StudyData","CUS10","FG",,"Low","5",D40,,,,,"T"),32))</f>
        <v>99.1</v>
      </c>
      <c r="BP40" s="59">
        <f>IF(RTD("cqg.rtd",,"StudyData","CUS10","FG",,"Close","5",D40,,,,,"T")="",NA(),DOLLARFR(RTD("cqg.rtd",,"StudyData","CUS10","FG",,"Close","5",D40,,,,,"T"),32))</f>
        <v>99.165000000000006</v>
      </c>
      <c r="BQ40" s="14">
        <f>IF( RTD("cqg.rtd",,"StudyData","AlgOrdBidVol(CUS10)",  "Bar",, "Open", "5",D40,,,,,"D")="",0,RTD("cqg.rtd",,"StudyData","AlgOrdBidVol(CUS10)",  "Bar",, "Open", "5",D40,,,,,"D"))</f>
        <v>21</v>
      </c>
      <c r="BR40" s="14">
        <f>IF( RTD("cqg.rtd",,"StudyData","AlgOrdAskVol(CUS10)",  "Bar",, "Open", "5",D40,,,,,"D")="",0,RTD("cqg.rtd",,"StudyData","AlgOrdAskVol(CUS10)",  "Bar",, "Open", "5",D40,,,,,"D"))</f>
        <v>8</v>
      </c>
      <c r="BS40" s="12">
        <f xml:space="preserve"> RTD("cqg.rtd",,"StudyData","BAVolCr.BidVol^(CUS10)",  "Bar",, "Open", "5",D40,,,,,"D")</f>
        <v>1960</v>
      </c>
      <c r="BT40" s="12">
        <f xml:space="preserve"> RTD("cqg.rtd",,"StudyData","BAVolCr.AskVol^(CUS10)",  "Bar",, "Open", "5",D40,,,,,"D")</f>
        <v>1872</v>
      </c>
      <c r="BU40" s="12">
        <f t="shared" si="3"/>
        <v>1</v>
      </c>
      <c r="BZ40" s="12">
        <f>IF(RTD("cqg.rtd",,"StudyData","SUBMINUTE((CUS10),1,FillGap)","Bar",,"Close","5",D40,,,,,"T")="",NA(),RTD("cqg.rtd",,"StudyData","SUBMINUTE((CUS10),1,FillGap)","Bar",,"Close","5",D40,,,,,"T"))</f>
        <v>99.671875</v>
      </c>
      <c r="CA40" s="12"/>
      <c r="CB40" s="12">
        <f>IF(RTD("cqg.rtd",,"StudyData","SUBMINUTE((CUS10),5,Regular)","FG",,"Open","5",D40,,,,,"D")="",NA(),RTD("cqg.rtd",,"StudyData","SUBMINUTE((CUS10),5,Regular)","FG",,"Open","5",D40,,,,,"T"))</f>
        <v>99.65625</v>
      </c>
      <c r="CC40" s="12">
        <f>IF(RTD("cqg.rtd",,"StudyData","SUBMINUTE((CUS10),5,Regular)","FG",,"High","5",D40,,,,,"D")="",NA(),RTD("cqg.rtd",,"StudyData","SUBMINUTE((CUS10),5,Regular)","FG",,"High","5",D40,,,,,"T"))</f>
        <v>99.6875</v>
      </c>
      <c r="CD40" s="12">
        <f>IF(RTD("cqg.rtd",,"StudyData","SUBMINUTE((CUS10),5,Regular)","FG",,"Low","5",D40,,,,,"D")="",NA(),RTD("cqg.rtd",,"StudyData","SUBMINUTE((CUS10),5,Regular)","FG",,"Low","5",D40,,,,,"T"))</f>
        <v>99.65625</v>
      </c>
      <c r="CE40" s="12">
        <f>IF(RTD("cqg.rtd",,"StudyData","SUBMINUTE((CUS10),5,Regular)","FG",,"Close","5",D40,,,,,"D")="",NA(),RTD("cqg.rtd",,"StudyData","SUBMINUTE((CUS10),5,Regular)","FG",,"Close","5",D40,,,,,"T"))</f>
        <v>99.65625</v>
      </c>
      <c r="CF40" s="12"/>
      <c r="CG40" s="12">
        <f>IF(RTD("cqg.rtd",,"StudyData","CUS10","FG",,"Open","1",D40,,,,,"D")="",NA(),RTD("cqg.rtd",,"StudyData","CUS10","FG",,"Open","1",D40,,,,,"T"))</f>
        <v>99.5</v>
      </c>
      <c r="CH40" s="12">
        <f>IF(RTD("cqg.rtd",,"StudyData","CUS10","FG",,"High","1",D40,,,,,"D")="",NA(),RTD("cqg.rtd",,"StudyData","CUS10","FG",,"High","1",D40,,,,,"T"))</f>
        <v>99.546875</v>
      </c>
      <c r="CI40" s="12">
        <f>IF(RTD("cqg.rtd",,"StudyData","CUS10","FG",,"Low","1",D40,,,,,"D")="",NA(),RTD("cqg.rtd",,"StudyData","CUS10","FG",,"Low","1",D40,,,,,"T"))</f>
        <v>99.5</v>
      </c>
      <c r="CJ40" s="12">
        <f>IF(RTD("cqg.rtd",,"StudyData","CUS10","FG",,"Close","1",D40,,,,,"D")="",NA(),RTD("cqg.rtd",,"StudyData","CUS10","FG",,"Close","1",D40,,,,,"T"))</f>
        <v>99.53125</v>
      </c>
      <c r="CK40" s="12"/>
      <c r="CL40" s="12">
        <f>IF(RTD("cqg.rtd",,"StudyData","CUS10","FG",,"Open","5",D40,,,,,"D")="",NA(),RTD("cqg.rtd",,"StudyData","CUS10","FG",,"Open","5",D40,,,,,"T"))</f>
        <v>99.34375</v>
      </c>
      <c r="CM40" s="12">
        <f>IF(RTD("cqg.rtd",,"StudyData","CUS10","FG",,"High","5",D40,,,,,"D")="",NA(),RTD("cqg.rtd",,"StudyData","CUS10","FG",,"High","5",D40,,,,,"T"))</f>
        <v>99.59375</v>
      </c>
      <c r="CN40" s="12">
        <f>IF(RTD("cqg.rtd",,"StudyData","CUS10","FG",,"Low","5",D40,,,,,"D")="",NA(),RTD("cqg.rtd",,"StudyData","CUS10","FG",,"Low","5",D40,,,,,"T"))</f>
        <v>99.3125</v>
      </c>
      <c r="CO40" s="12">
        <f>IF(RTD("cqg.rtd",,"StudyData","CUS10","FG",,"Close","5",D40,,,,,"D")="",NA(),RTD("cqg.rtd",,"StudyData","CUS10","FG",,"Close","5",D40,,,,,"T"))</f>
        <v>99.515625</v>
      </c>
      <c r="CP40" s="12"/>
    </row>
    <row r="41" spans="2:94" ht="11.25" customHeight="1" x14ac:dyDescent="0.3">
      <c r="B41" s="13">
        <f>RTD("cqg.rtd",,"StudyData","SUBMINUTE((CUS10),1,Regular)","FG",,"Time","5",D41,,,,,"D")</f>
        <v>42342.444780092592</v>
      </c>
      <c r="C41" s="54">
        <f>IF(RTD("cqg.rtd",,"StudyData","SUBMINUTE((CUS10),1,FillGap)","Bar",,"Close","5",D41,,,,,"T")="",NA(),DOLLARFR(RTD("cqg.rtd",,"StudyData","SUBMINUTE((CUS10),1,FillGap)","Bar",,"Close","5",D41,,,,,"T"),32))</f>
        <v>99.215000000000003</v>
      </c>
      <c r="D41" s="14">
        <f t="shared" si="5"/>
        <v>-35</v>
      </c>
      <c r="E41" s="15">
        <f>IF( RTD("cqg.rtd",,"StudyData", "AlgOrdBidVol(SUBMINUTE((CUS10),1,Regular),1,0)",  "Bar",, "Open", "5",D41,,,,,"D")="",0,RTD("cqg.rtd",,"StudyData", "AlgOrdBidVol(SUBMINUTE((CUS10),1,Regular),1,0)",  "Bar",, "Open", "5",D41,,,,,"D"))</f>
        <v>0</v>
      </c>
      <c r="F41" s="15">
        <f xml:space="preserve"> IF(RTD("cqg.rtd",,"StudyData", "AlgOrdAskVol(SUBMINUTE((CUS10),1,Regular),1,0)",  "Bar",, "Open", "5",D41,,,,,"D")="",0,RTD("cqg.rtd",,"StudyData", "AlgOrdAskVol(SUBMINUTE((CUS10),1,Regular),1,0)",  "Bar",, "Open", "5",D41,,,,,"D"))</f>
        <v>0</v>
      </c>
      <c r="G41" s="18">
        <f xml:space="preserve"> RTD("cqg.rtd",,"StudyData","BAVolCr.BidVol^(SUBMINUTE((CUS10),1,FillGap),5,0)",  "Bar",, "Open", "5",D41,,,,,"D")</f>
        <v>0</v>
      </c>
      <c r="H41" s="18">
        <f xml:space="preserve"> RTD("cqg.rtd",,"StudyData","BAVolCr.AskVol^(SUBMINUTE((CUS10),1,Regular),5,0)",  "Bar",, "Open", "5",D41,,,,,"D")</f>
        <v>2000</v>
      </c>
      <c r="I41" s="18">
        <f t="shared" si="0"/>
        <v>0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63">
        <f>RTD("cqg.rtd",,"StudyData","SUBMINUTE((CUS10),5,Regular)","FG",,"Time","5",D41,,,,,"D")</f>
        <v>42342.443113425928</v>
      </c>
      <c r="AA41" s="56">
        <f>IF(RTD("cqg.rtd",,"StudyData","SUBMINUTE((CUS10),5,Regular)","FG",,"Open","5",D41,,,,,"D")="",NA(),DOLLARFR(RTD("cqg.rtd",,"StudyData","SUBMINUTE((CUS10),5,Regular)","FG",,"Open","5",D41,,,,,"T"),32))</f>
        <v>99.215000000000003</v>
      </c>
      <c r="AB41" s="56">
        <f>IF(RTD("cqg.rtd",,"StudyData","SUBMINUTE((CUS10),5,Regular)","FG",,"High","5",D41,,,,,"D")="",NA(),DOLLARFR(RTD("cqg.rtd",,"StudyData","SUBMINUTE((CUS10),5,Regular)","FG",,"High","5",D41,,,,,"T"),32))</f>
        <v>99.215000000000003</v>
      </c>
      <c r="AC41" s="56">
        <f>IF(RTD("cqg.rtd",,"StudyData","SUBMINUTE((CUS10),5,Regular)","FG",,"Low","5",D41,,,,,"D")="",NA(),DOLLARFR(RTD("cqg.rtd",,"StudyData","SUBMINUTE((CUS10),5,Regular)","FG",,"Low","5",D41,,,,,"T"),32))</f>
        <v>99.21</v>
      </c>
      <c r="AD41" s="55">
        <f>IF(RTD("cqg.rtd",,"StudyData","SUBMINUTE((CUS10),5,FillGap)","Bar",,"Close","5",D41,,,,,"T")="",NA(),DOLLARFR(RTD("cqg.rtd",,"StudyData","SUBMINUTE((CUS10),5,FillGap)","Bar",,"Close","5",D41,,,,,"T"),32))</f>
        <v>99.21</v>
      </c>
      <c r="AE41" s="14">
        <f>IF( RTD("cqg.rtd",,"StudyData","AlgOrdBidVol(SUBMINUTE((CUS10),5,Regular),1,0)",  "Bar",, "Open", "5",D41,,,,,"D")="",0,RTD("cqg.rtd",,"StudyData","AlgOrdBidVol(SUBMINUTE((CUS10),5,Regular),1,0)",  "Bar",, "Open", "5",D41,,,,,"D"))</f>
        <v>0</v>
      </c>
      <c r="AF41" s="14">
        <f>IF( RTD("cqg.rtd",,"StudyData","AlgOrdAskVol(SUBMINUTE((CUS10),5,Regular),1,0)",  "Bar",, "Open", "5",D41,,,,,"D")="",0,RTD("cqg.rtd",,"StudyData","AlgOrdAskVol(SUBMINUTE((CUS10),5,Regular),1,0)",  "Bar",, "Open", "5",D41,,,,,"D"))</f>
        <v>0</v>
      </c>
      <c r="AG41" s="3">
        <f xml:space="preserve"> RTD("cqg.rtd",,"StudyData","BAVolCr.BidVol^(SUBMINUTE((CUS10),5,Regular),5,0)",  "Bar",, "Open", "5",D41,,,,,"D")</f>
        <v>4000</v>
      </c>
      <c r="AH41" s="3">
        <f xml:space="preserve"> RTD("cqg.rtd",,"StudyData","BAVolCr.AskVol^(SUBMINUTE((CUS10),5,Regular),5,0)",  "Bar",, "Open", "5",D41,,,,,"D")</f>
        <v>5000</v>
      </c>
      <c r="AI41" s="12">
        <f t="shared" si="1"/>
        <v>0</v>
      </c>
      <c r="AJ41" s="16"/>
      <c r="AK41" s="17">
        <f>RTD("cqg.rtd",,"StudyData","CUS10","Bar",,"Time","1",D41,,,,,"D")</f>
        <v>42342.42083333333</v>
      </c>
      <c r="AL41" s="57">
        <f>IF(RTD("cqg.rtd",,"StudyData","CUS10","FG",,"Open","1",D41,,,,,"D")="",NA(),DOLLARFR(RTD("cqg.rtd",,"StudyData","CUS10","FG",,"Open","1",D41,,,,,"T"),32))</f>
        <v>99.165000000000006</v>
      </c>
      <c r="AM41" s="57">
        <f>IF(RTD("cqg.rtd",,"StudyData","CUS10","FG",,"High","1",D41,,,,,"D")="",NA(),DOLLARFR(RTD("cqg.rtd",,"StudyData","CUS10","FG",,"High","1",D41,,,,,"T"),32))</f>
        <v>99.17</v>
      </c>
      <c r="AN41" s="57">
        <f>IF(RTD("cqg.rtd",,"StudyData","CUS10","FG",,"Low","1",D41,,,,,"D")="",NA(),DOLLARFR(RTD("cqg.rtd",,"StudyData","CUS10","FG",,"Low","1",D41,,,,,"T"),32))</f>
        <v>99.16</v>
      </c>
      <c r="AO41" s="58">
        <f>IF(RTD("cqg.rtd",,"StudyData","CUS10","FG",,"Close","1",D41,,,,,"T")="",NA(),DOLLARFR(RTD("cqg.rtd",,"StudyData","CUS10","FG",,"Close","1",D41,,,,,"T"),32))</f>
        <v>99.16</v>
      </c>
      <c r="AP41" s="15">
        <f>IF( RTD("cqg.rtd",,"StudyData", "AlgOrdBidVol(CUS10)",  "Bar",, "Open", "1",D41,,,,,"D")="",0,RTD("cqg.rtd",,"StudyData", "AlgOrdBidVol(CUS10)",  "Bar",, "Open", "1",D41,,,,,"D"))</f>
        <v>1</v>
      </c>
      <c r="AQ41" s="15">
        <f xml:space="preserve"> IF(RTD("cqg.rtd",,"StudyData", "AlgOrdAskVol(CUS10)",  "Bar",, "Open", "1",D41,,,,,"D")="",0,RTD("cqg.rtd",,"StudyData", "AlgOrdAskVol(CUS10)",  "Bar",, "Open", "1",D41,,,,,"D"))</f>
        <v>0</v>
      </c>
      <c r="AR41" s="18">
        <f xml:space="preserve"> RTD("cqg.rtd",,"StudyData","BAVolCr.BidVol^(CUS10)",  "Bar",, "Open", "1",D41,,,,,"D")</f>
        <v>95</v>
      </c>
      <c r="AS41" s="18">
        <f xml:space="preserve"> RTD("cqg.rtd",,"StudyData","BAVolCr.AskVol^(CUS10)",  "Bar",, "Open", "1",D41,,,,,"D")</f>
        <v>40</v>
      </c>
      <c r="AT41" s="53">
        <f t="shared" si="2"/>
        <v>0</v>
      </c>
      <c r="AU41" s="10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36">
        <f>RTD("cqg.rtd",,"StudyData","CUS10","Bar",,"Time","5",D41,,,,,"D")</f>
        <v>42342.322916666664</v>
      </c>
      <c r="BM41" s="59">
        <f>IF(RTD("cqg.rtd",,"StudyData","CUS10","FG",,"Open","5",D41,,,,,"D")="",NA(),DOLLARFR(RTD("cqg.rtd",,"StudyData","CUS10","FG",,"Open","5",D41,,,,,"T"),32))</f>
        <v>99.06</v>
      </c>
      <c r="BN41" s="54">
        <f>IF(RTD("cqg.rtd",,"StudyData","CUS10","FG",,"High","5",D41,,,,,"D")="",NA(),DOLLARFR(RTD("cqg.rtd",,"StudyData","CUS10","FG",,"High","5",D41,,,,,"T"),32))</f>
        <v>99.14</v>
      </c>
      <c r="BO41" s="60">
        <f>IF(RTD("cqg.rtd",,"StudyData","CUS10","FG",,"Low","5",D41,,,,,"D")="",NA(),DOLLARFR(RTD("cqg.rtd",,"StudyData","CUS10","FG",,"Low","5",D41,,,,,"T"),32))</f>
        <v>99.055000000000007</v>
      </c>
      <c r="BP41" s="59">
        <f>IF(RTD("cqg.rtd",,"StudyData","CUS10","FG",,"Close","5",D41,,,,,"T")="",NA(),DOLLARFR(RTD("cqg.rtd",,"StudyData","CUS10","FG",,"Close","5",D41,,,,,"T"),32))</f>
        <v>99.11</v>
      </c>
      <c r="BQ41" s="14">
        <f>IF( RTD("cqg.rtd",,"StudyData","AlgOrdBidVol(CUS10)",  "Bar",, "Open", "5",D41,,,,,"D")="",0,RTD("cqg.rtd",,"StudyData","AlgOrdBidVol(CUS10)",  "Bar",, "Open", "5",D41,,,,,"D"))</f>
        <v>26</v>
      </c>
      <c r="BR41" s="14">
        <f>IF( RTD("cqg.rtd",,"StudyData","AlgOrdAskVol(CUS10)",  "Bar",, "Open", "5",D41,,,,,"D")="",0,RTD("cqg.rtd",,"StudyData","AlgOrdAskVol(CUS10)",  "Bar",, "Open", "5",D41,,,,,"D"))</f>
        <v>51</v>
      </c>
      <c r="BS41" s="12">
        <f xml:space="preserve"> RTD("cqg.rtd",,"StudyData","BAVolCr.BidVol^(CUS10)",  "Bar",, "Open", "5",D41,,,,,"D")</f>
        <v>1635</v>
      </c>
      <c r="BT41" s="12">
        <f xml:space="preserve"> RTD("cqg.rtd",,"StudyData","BAVolCr.AskVol^(CUS10)",  "Bar",, "Open", "5",D41,,,,,"D")</f>
        <v>1596</v>
      </c>
      <c r="BU41" s="12">
        <f t="shared" si="3"/>
        <v>-1</v>
      </c>
      <c r="BZ41" s="12">
        <f>IF(RTD("cqg.rtd",,"StudyData","SUBMINUTE((CUS10),1,FillGap)","Bar",,"Close","5",D41,,,,,"T")="",NA(),RTD("cqg.rtd",,"StudyData","SUBMINUTE((CUS10),1,FillGap)","Bar",,"Close","5",D41,,,,,"T"))</f>
        <v>99.671875</v>
      </c>
      <c r="CA41" s="12"/>
      <c r="CB41" s="12">
        <f>IF(RTD("cqg.rtd",,"StudyData","SUBMINUTE((CUS10),5,Regular)","FG",,"Open","5",D41,,,,,"D")="",NA(),RTD("cqg.rtd",,"StudyData","SUBMINUTE((CUS10),5,Regular)","FG",,"Open","5",D41,,,,,"T"))</f>
        <v>99.671875</v>
      </c>
      <c r="CC41" s="12">
        <f>IF(RTD("cqg.rtd",,"StudyData","SUBMINUTE((CUS10),5,Regular)","FG",,"High","5",D41,,,,,"D")="",NA(),RTD("cqg.rtd",,"StudyData","SUBMINUTE((CUS10),5,Regular)","FG",,"High","5",D41,,,,,"T"))</f>
        <v>99.671875</v>
      </c>
      <c r="CD41" s="12">
        <f>IF(RTD("cqg.rtd",,"StudyData","SUBMINUTE((CUS10),5,Regular)","FG",,"Low","5",D41,,,,,"D")="",NA(),RTD("cqg.rtd",,"StudyData","SUBMINUTE((CUS10),5,Regular)","FG",,"Low","5",D41,,,,,"T"))</f>
        <v>99.65625</v>
      </c>
      <c r="CE41" s="12">
        <f>IF(RTD("cqg.rtd",,"StudyData","SUBMINUTE((CUS10),5,Regular)","FG",,"Close","5",D41,,,,,"D")="",NA(),RTD("cqg.rtd",,"StudyData","SUBMINUTE((CUS10),5,Regular)","FG",,"Close","5",D41,,,,,"T"))</f>
        <v>99.65625</v>
      </c>
      <c r="CF41" s="12"/>
      <c r="CG41" s="12">
        <f>IF(RTD("cqg.rtd",,"StudyData","CUS10","FG",,"Open","1",D41,,,,,"D")="",NA(),RTD("cqg.rtd",,"StudyData","CUS10","FG",,"Open","1",D41,,,,,"T"))</f>
        <v>99.515625</v>
      </c>
      <c r="CH41" s="12">
        <f>IF(RTD("cqg.rtd",,"StudyData","CUS10","FG",,"High","1",D41,,,,,"D")="",NA(),RTD("cqg.rtd",,"StudyData","CUS10","FG",,"High","1",D41,,,,,"T"))</f>
        <v>99.53125</v>
      </c>
      <c r="CI41" s="12">
        <f>IF(RTD("cqg.rtd",,"StudyData","CUS10","FG",,"Low","1",D41,,,,,"D")="",NA(),RTD("cqg.rtd",,"StudyData","CUS10","FG",,"Low","1",D41,,,,,"T"))</f>
        <v>99.5</v>
      </c>
      <c r="CJ41" s="12">
        <f>IF(RTD("cqg.rtd",,"StudyData","CUS10","FG",,"Close","1",D41,,,,,"D")="",NA(),RTD("cqg.rtd",,"StudyData","CUS10","FG",,"Close","1",D41,,,,,"T"))</f>
        <v>99.5</v>
      </c>
      <c r="CK41" s="12"/>
      <c r="CL41" s="12">
        <f>IF(RTD("cqg.rtd",,"StudyData","CUS10","FG",,"Open","5",D41,,,,,"D")="",NA(),RTD("cqg.rtd",,"StudyData","CUS10","FG",,"Open","5",D41,,,,,"T"))</f>
        <v>99.1875</v>
      </c>
      <c r="CM41" s="12">
        <f>IF(RTD("cqg.rtd",,"StudyData","CUS10","FG",,"High","5",D41,,,,,"D")="",NA(),RTD("cqg.rtd",,"StudyData","CUS10","FG",,"High","5",D41,,,,,"T"))</f>
        <v>99.4375</v>
      </c>
      <c r="CN41" s="12">
        <f>IF(RTD("cqg.rtd",,"StudyData","CUS10","FG",,"Low","5",D41,,,,,"D")="",NA(),RTD("cqg.rtd",,"StudyData","CUS10","FG",,"Low","5",D41,,,,,"T"))</f>
        <v>99.171875</v>
      </c>
      <c r="CO41" s="12">
        <f>IF(RTD("cqg.rtd",,"StudyData","CUS10","FG",,"Close","5",D41,,,,,"D")="",NA(),RTD("cqg.rtd",,"StudyData","CUS10","FG",,"Close","5",D41,,,,,"T"))</f>
        <v>99.34375</v>
      </c>
      <c r="CP41" s="12"/>
    </row>
    <row r="42" spans="2:94" ht="11.25" customHeight="1" x14ac:dyDescent="0.3">
      <c r="B42" s="13">
        <f>RTD("cqg.rtd",,"StudyData","SUBMINUTE((CUS10),1,Regular)","FG",,"Time","5",D42,,,,,"D")</f>
        <v>42342.444768518522</v>
      </c>
      <c r="C42" s="54">
        <f>IF(RTD("cqg.rtd",,"StudyData","SUBMINUTE((CUS10),1,FillGap)","Bar",,"Close","5",D42,,,,,"T")="",NA(),DOLLARFR(RTD("cqg.rtd",,"StudyData","SUBMINUTE((CUS10),1,FillGap)","Bar",,"Close","5",D42,,,,,"T"),32))</f>
        <v>99.215000000000003</v>
      </c>
      <c r="D42" s="14">
        <f t="shared" si="5"/>
        <v>-36</v>
      </c>
      <c r="E42" s="15">
        <f>IF( RTD("cqg.rtd",,"StudyData", "AlgOrdBidVol(SUBMINUTE((CUS10),1,Regular),1,0)",  "Bar",, "Open", "5",D42,,,,,"D")="",0,RTD("cqg.rtd",,"StudyData", "AlgOrdBidVol(SUBMINUTE((CUS10),1,Regular),1,0)",  "Bar",, "Open", "5",D42,,,,,"D"))</f>
        <v>0</v>
      </c>
      <c r="F42" s="15">
        <f xml:space="preserve"> IF(RTD("cqg.rtd",,"StudyData", "AlgOrdAskVol(SUBMINUTE((CUS10),1,Regular),1,0)",  "Bar",, "Open", "5",D42,,,,,"D")="",0,RTD("cqg.rtd",,"StudyData", "AlgOrdAskVol(SUBMINUTE((CUS10),1,Regular),1,0)",  "Bar",, "Open", "5",D42,,,,,"D"))</f>
        <v>0</v>
      </c>
      <c r="G42" s="18">
        <f xml:space="preserve"> RTD("cqg.rtd",,"StudyData","BAVolCr.BidVol^(SUBMINUTE((CUS10),1,FillGap),5,0)",  "Bar",, "Open", "5",D42,,,,,"D")</f>
        <v>0</v>
      </c>
      <c r="H42" s="18">
        <f xml:space="preserve"> RTD("cqg.rtd",,"StudyData","BAVolCr.AskVol^(SUBMINUTE((CUS10),1,Regular),5,0)",  "Bar",, "Open", "5",D42,,,,,"D")</f>
        <v>2000</v>
      </c>
      <c r="I42" s="18">
        <f t="shared" si="0"/>
        <v>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63">
        <f>RTD("cqg.rtd",,"StudyData","SUBMINUTE((CUS10),5,Regular)","FG",,"Time","5",D42,,,,,"D")</f>
        <v>42342.443055555559</v>
      </c>
      <c r="AA42" s="56">
        <f>IF(RTD("cqg.rtd",,"StudyData","SUBMINUTE((CUS10),5,Regular)","FG",,"Open","5",D42,,,,,"D")="",NA(),DOLLARFR(RTD("cqg.rtd",,"StudyData","SUBMINUTE((CUS10),5,Regular)","FG",,"Open","5",D42,,,,,"T"),32))</f>
        <v>99.21</v>
      </c>
      <c r="AB42" s="56">
        <f>IF(RTD("cqg.rtd",,"StudyData","SUBMINUTE((CUS10),5,Regular)","FG",,"High","5",D42,,,,,"D")="",NA(),DOLLARFR(RTD("cqg.rtd",,"StudyData","SUBMINUTE((CUS10),5,Regular)","FG",,"High","5",D42,,,,,"T"),32))</f>
        <v>99.22</v>
      </c>
      <c r="AC42" s="56">
        <f>IF(RTD("cqg.rtd",,"StudyData","SUBMINUTE((CUS10),5,Regular)","FG",,"Low","5",D42,,,,,"D")="",NA(),DOLLARFR(RTD("cqg.rtd",,"StudyData","SUBMINUTE((CUS10),5,Regular)","FG",,"Low","5",D42,,,,,"T"),32))</f>
        <v>99.21</v>
      </c>
      <c r="AD42" s="55">
        <f>IF(RTD("cqg.rtd",,"StudyData","SUBMINUTE((CUS10),5,FillGap)","Bar",,"Close","5",D42,,,,,"T")="",NA(),DOLLARFR(RTD("cqg.rtd",,"StudyData","SUBMINUTE((CUS10),5,FillGap)","Bar",,"Close","5",D42,,,,,"T"),32))</f>
        <v>99.215000000000003</v>
      </c>
      <c r="AE42" s="14">
        <f>IF( RTD("cqg.rtd",,"StudyData","AlgOrdBidVol(SUBMINUTE((CUS10),5,Regular),1,0)",  "Bar",, "Open", "5",D42,,,,,"D")="",0,RTD("cqg.rtd",,"StudyData","AlgOrdBidVol(SUBMINUTE((CUS10),5,Regular),1,0)",  "Bar",, "Open", "5",D42,,,,,"D"))</f>
        <v>0</v>
      </c>
      <c r="AF42" s="14">
        <f>IF( RTD("cqg.rtd",,"StudyData","AlgOrdAskVol(SUBMINUTE((CUS10),5,Regular),1,0)",  "Bar",, "Open", "5",D42,,,,,"D")="",0,RTD("cqg.rtd",,"StudyData","AlgOrdAskVol(SUBMINUTE((CUS10),5,Regular),1,0)",  "Bar",, "Open", "5",D42,,,,,"D"))</f>
        <v>0</v>
      </c>
      <c r="AG42" s="3">
        <f xml:space="preserve"> RTD("cqg.rtd",,"StudyData","BAVolCr.BidVol^(SUBMINUTE((CUS10),5,Regular),5,0)",  "Bar",, "Open", "5",D42,,,,,"D")</f>
        <v>4000</v>
      </c>
      <c r="AH42" s="3">
        <f xml:space="preserve"> RTD("cqg.rtd",,"StudyData","BAVolCr.AskVol^(SUBMINUTE((CUS10),5,Regular),5,0)",  "Bar",, "Open", "5",D42,,,,,"D")</f>
        <v>5000</v>
      </c>
      <c r="AI42" s="12">
        <f t="shared" si="1"/>
        <v>0</v>
      </c>
      <c r="AJ42" s="16"/>
      <c r="AK42" s="17">
        <f>RTD("cqg.rtd",,"StudyData","CUS10","Bar",,"Time","1",D42,,,,,"D")</f>
        <v>42342.420138888891</v>
      </c>
      <c r="AL42" s="57">
        <f>IF(RTD("cqg.rtd",,"StudyData","CUS10","FG",,"Open","1",D42,,,,,"D")="",NA(),DOLLARFR(RTD("cqg.rtd",,"StudyData","CUS10","FG",,"Open","1",D42,,,,,"T"),32))</f>
        <v>99.165000000000006</v>
      </c>
      <c r="AM42" s="57">
        <f>IF(RTD("cqg.rtd",,"StudyData","CUS10","FG",,"High","1",D42,,,,,"D")="",NA(),DOLLARFR(RTD("cqg.rtd",,"StudyData","CUS10","FG",,"High","1",D42,,,,,"T"),32))</f>
        <v>99.17</v>
      </c>
      <c r="AN42" s="57">
        <f>IF(RTD("cqg.rtd",,"StudyData","CUS10","FG",,"Low","1",D42,,,,,"D")="",NA(),DOLLARFR(RTD("cqg.rtd",,"StudyData","CUS10","FG",,"Low","1",D42,,,,,"T"),32))</f>
        <v>99.16</v>
      </c>
      <c r="AO42" s="58">
        <f>IF(RTD("cqg.rtd",,"StudyData","CUS10","FG",,"Close","1",D42,,,,,"T")="",NA(),DOLLARFR(RTD("cqg.rtd",,"StudyData","CUS10","FG",,"Close","1",D42,,,,,"T"),32))</f>
        <v>99.165000000000006</v>
      </c>
      <c r="AP42" s="15">
        <f>IF( RTD("cqg.rtd",,"StudyData", "AlgOrdBidVol(CUS10)",  "Bar",, "Open", "1",D42,,,,,"D")="",0,RTD("cqg.rtd",,"StudyData", "AlgOrdBidVol(CUS10)",  "Bar",, "Open", "1",D42,,,,,"D"))</f>
        <v>0</v>
      </c>
      <c r="AQ42" s="15">
        <f xml:space="preserve"> IF(RTD("cqg.rtd",,"StudyData", "AlgOrdAskVol(CUS10)",  "Bar",, "Open", "1",D42,,,,,"D")="",0,RTD("cqg.rtd",,"StudyData", "AlgOrdAskVol(CUS10)",  "Bar",, "Open", "1",D42,,,,,"D"))</f>
        <v>0</v>
      </c>
      <c r="AR42" s="18">
        <f xml:space="preserve"> RTD("cqg.rtd",,"StudyData","BAVolCr.BidVol^(CUS10)",  "Bar",, "Open", "1",D42,,,,,"D")</f>
        <v>90</v>
      </c>
      <c r="AS42" s="18">
        <f xml:space="preserve"> RTD("cqg.rtd",,"StudyData","BAVolCr.AskVol^(CUS10)",  "Bar",, "Open", "1",D42,,,,,"D")</f>
        <v>62</v>
      </c>
      <c r="AT42" s="53">
        <f t="shared" si="2"/>
        <v>0</v>
      </c>
      <c r="AU42" s="10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36">
        <f>RTD("cqg.rtd",,"StudyData","CUS10","Bar",,"Time","5",D42,,,,,"D")</f>
        <v>42342.319444444445</v>
      </c>
      <c r="BM42" s="59">
        <f>IF(RTD("cqg.rtd",,"StudyData","CUS10","FG",,"Open","5",D42,,,,,"D")="",NA(),DOLLARFR(RTD("cqg.rtd",,"StudyData","CUS10","FG",,"Open","5",D42,,,,,"T"),32))</f>
        <v>99.055000000000007</v>
      </c>
      <c r="BN42" s="54">
        <f>IF(RTD("cqg.rtd",,"StudyData","CUS10","FG",,"High","5",D42,,,,,"D")="",NA(),DOLLARFR(RTD("cqg.rtd",,"StudyData","CUS10","FG",,"High","5",D42,,,,,"T"),32))</f>
        <v>99.075000000000003</v>
      </c>
      <c r="BO42" s="60">
        <f>IF(RTD("cqg.rtd",,"StudyData","CUS10","FG",,"Low","5",D42,,,,,"D")="",NA(),DOLLARFR(RTD("cqg.rtd",,"StudyData","CUS10","FG",,"Low","5",D42,,,,,"T"),32))</f>
        <v>99.03</v>
      </c>
      <c r="BP42" s="59">
        <f>IF(RTD("cqg.rtd",,"StudyData","CUS10","FG",,"Close","5",D42,,,,,"T")="",NA(),DOLLARFR(RTD("cqg.rtd",,"StudyData","CUS10","FG",,"Close","5",D42,,,,,"T"),32))</f>
        <v>99.06</v>
      </c>
      <c r="BQ42" s="14">
        <f>IF( RTD("cqg.rtd",,"StudyData","AlgOrdBidVol(CUS10)",  "Bar",, "Open", "5",D42,,,,,"D")="",0,RTD("cqg.rtd",,"StudyData","AlgOrdBidVol(CUS10)",  "Bar",, "Open", "5",D42,,,,,"D"))</f>
        <v>6</v>
      </c>
      <c r="BR42" s="14">
        <f>IF( RTD("cqg.rtd",,"StudyData","AlgOrdAskVol(CUS10)",  "Bar",, "Open", "5",D42,,,,,"D")="",0,RTD("cqg.rtd",,"StudyData","AlgOrdAskVol(CUS10)",  "Bar",, "Open", "5",D42,,,,,"D"))</f>
        <v>12</v>
      </c>
      <c r="BS42" s="12">
        <f xml:space="preserve"> RTD("cqg.rtd",,"StudyData","BAVolCr.BidVol^(CUS10)",  "Bar",, "Open", "5",D42,,,,,"D")</f>
        <v>1354</v>
      </c>
      <c r="BT42" s="12">
        <f xml:space="preserve"> RTD("cqg.rtd",,"StudyData","BAVolCr.AskVol^(CUS10)",  "Bar",, "Open", "5",D42,,,,,"D")</f>
        <v>1236</v>
      </c>
      <c r="BU42" s="12">
        <f t="shared" si="3"/>
        <v>0</v>
      </c>
      <c r="BZ42" s="12">
        <f>IF(RTD("cqg.rtd",,"StudyData","SUBMINUTE((CUS10),1,FillGap)","Bar",,"Close","5",D42,,,,,"T")="",NA(),RTD("cqg.rtd",,"StudyData","SUBMINUTE((CUS10),1,FillGap)","Bar",,"Close","5",D42,,,,,"T"))</f>
        <v>99.671875</v>
      </c>
      <c r="CA42" s="12"/>
      <c r="CB42" s="12">
        <f>IF(RTD("cqg.rtd",,"StudyData","SUBMINUTE((CUS10),5,Regular)","FG",,"Open","5",D42,,,,,"D")="",NA(),RTD("cqg.rtd",,"StudyData","SUBMINUTE((CUS10),5,Regular)","FG",,"Open","5",D42,,,,,"T"))</f>
        <v>99.65625</v>
      </c>
      <c r="CC42" s="12">
        <f>IF(RTD("cqg.rtd",,"StudyData","SUBMINUTE((CUS10),5,Regular)","FG",,"High","5",D42,,,,,"D")="",NA(),RTD("cqg.rtd",,"StudyData","SUBMINUTE((CUS10),5,Regular)","FG",,"High","5",D42,,,,,"T"))</f>
        <v>99.6875</v>
      </c>
      <c r="CD42" s="12">
        <f>IF(RTD("cqg.rtd",,"StudyData","SUBMINUTE((CUS10),5,Regular)","FG",,"Low","5",D42,,,,,"D")="",NA(),RTD("cqg.rtd",,"StudyData","SUBMINUTE((CUS10),5,Regular)","FG",,"Low","5",D42,,,,,"T"))</f>
        <v>99.65625</v>
      </c>
      <c r="CE42" s="12">
        <f>IF(RTD("cqg.rtd",,"StudyData","SUBMINUTE((CUS10),5,Regular)","FG",,"Close","5",D42,,,,,"D")="",NA(),RTD("cqg.rtd",,"StudyData","SUBMINUTE((CUS10),5,Regular)","FG",,"Close","5",D42,,,,,"T"))</f>
        <v>99.671875</v>
      </c>
      <c r="CF42" s="12"/>
      <c r="CG42" s="12">
        <f>IF(RTD("cqg.rtd",,"StudyData","CUS10","FG",,"Open","1",D42,,,,,"D")="",NA(),RTD("cqg.rtd",,"StudyData","CUS10","FG",,"Open","1",D42,,,,,"T"))</f>
        <v>99.515625</v>
      </c>
      <c r="CH42" s="12">
        <f>IF(RTD("cqg.rtd",,"StudyData","CUS10","FG",,"High","1",D42,,,,,"D")="",NA(),RTD("cqg.rtd",,"StudyData","CUS10","FG",,"High","1",D42,,,,,"T"))</f>
        <v>99.53125</v>
      </c>
      <c r="CI42" s="12">
        <f>IF(RTD("cqg.rtd",,"StudyData","CUS10","FG",,"Low","1",D42,,,,,"D")="",NA(),RTD("cqg.rtd",,"StudyData","CUS10","FG",,"Low","1",D42,,,,,"T"))</f>
        <v>99.5</v>
      </c>
      <c r="CJ42" s="12">
        <f>IF(RTD("cqg.rtd",,"StudyData","CUS10","FG",,"Close","1",D42,,,,,"D")="",NA(),RTD("cqg.rtd",,"StudyData","CUS10","FG",,"Close","1",D42,,,,,"T"))</f>
        <v>99.515625</v>
      </c>
      <c r="CK42" s="12"/>
      <c r="CL42" s="12">
        <f>IF(RTD("cqg.rtd",,"StudyData","CUS10","FG",,"Open","5",D42,,,,,"D")="",NA(),RTD("cqg.rtd",,"StudyData","CUS10","FG",,"Open","5",D42,,,,,"T"))</f>
        <v>99.171875</v>
      </c>
      <c r="CM42" s="12">
        <f>IF(RTD("cqg.rtd",,"StudyData","CUS10","FG",,"High","5",D42,,,,,"D")="",NA(),RTD("cqg.rtd",,"StudyData","CUS10","FG",,"High","5",D42,,,,,"T"))</f>
        <v>99.234375</v>
      </c>
      <c r="CN42" s="12">
        <f>IF(RTD("cqg.rtd",,"StudyData","CUS10","FG",,"Low","5",D42,,,,,"D")="",NA(),RTD("cqg.rtd",,"StudyData","CUS10","FG",,"Low","5",D42,,,,,"T"))</f>
        <v>99.09375</v>
      </c>
      <c r="CO42" s="12">
        <f>IF(RTD("cqg.rtd",,"StudyData","CUS10","FG",,"Close","5",D42,,,,,"D")="",NA(),RTD("cqg.rtd",,"StudyData","CUS10","FG",,"Close","5",D42,,,,,"T"))</f>
        <v>99.1875</v>
      </c>
      <c r="CP42" s="12"/>
    </row>
    <row r="43" spans="2:94" ht="11.25" customHeight="1" x14ac:dyDescent="0.3">
      <c r="B43" s="13">
        <f>RTD("cqg.rtd",,"StudyData","SUBMINUTE((CUS10),1,Regular)","FG",,"Time","5",D43,,,,,"D")</f>
        <v>42342.444756944446</v>
      </c>
      <c r="C43" s="54">
        <f>IF(RTD("cqg.rtd",,"StudyData","SUBMINUTE((CUS10),1,FillGap)","Bar",,"Close","5",D43,,,,,"T")="",NA(),DOLLARFR(RTD("cqg.rtd",,"StudyData","SUBMINUTE((CUS10),1,FillGap)","Bar",,"Close","5",D43,,,,,"T"),32))</f>
        <v>99.215000000000003</v>
      </c>
      <c r="D43" s="14">
        <f t="shared" ref="D43:D61" si="6">D42-1</f>
        <v>-37</v>
      </c>
      <c r="E43" s="15">
        <f>IF( RTD("cqg.rtd",,"StudyData", "AlgOrdBidVol(SUBMINUTE((CUS10),1,Regular),1,0)",  "Bar",, "Open", "5",D43,,,,,"D")="",0,RTD("cqg.rtd",,"StudyData", "AlgOrdBidVol(SUBMINUTE((CUS10),1,Regular),1,0)",  "Bar",, "Open", "5",D43,,,,,"D"))</f>
        <v>0</v>
      </c>
      <c r="F43" s="15">
        <f xml:space="preserve"> IF(RTD("cqg.rtd",,"StudyData", "AlgOrdAskVol(SUBMINUTE((CUS10),1,Regular),1,0)",  "Bar",, "Open", "5",D43,,,,,"D")="",0,RTD("cqg.rtd",,"StudyData", "AlgOrdAskVol(SUBMINUTE((CUS10),1,Regular),1,0)",  "Bar",, "Open", "5",D43,,,,,"D"))</f>
        <v>0</v>
      </c>
      <c r="G43" s="18">
        <f xml:space="preserve"> RTD("cqg.rtd",,"StudyData","BAVolCr.BidVol^(SUBMINUTE((CUS10),1,FillGap),5,0)",  "Bar",, "Open", "5",D43,,,,,"D")</f>
        <v>0</v>
      </c>
      <c r="H43" s="18">
        <f xml:space="preserve"> RTD("cqg.rtd",,"StudyData","BAVolCr.AskVol^(SUBMINUTE((CUS10),1,Regular),5,0)",  "Bar",, "Open", "5",D43,,,,,"D")</f>
        <v>2000</v>
      </c>
      <c r="I43" s="18">
        <f t="shared" si="0"/>
        <v>0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63">
        <f>RTD("cqg.rtd",,"StudyData","SUBMINUTE((CUS10),5,Regular)","FG",,"Time","5",D43,,,,,"D")</f>
        <v>42342.44299768519</v>
      </c>
      <c r="AA43" s="56">
        <f>IF(RTD("cqg.rtd",,"StudyData","SUBMINUTE((CUS10),5,Regular)","FG",,"Open","5",D43,,,,,"D")="",NA(),DOLLARFR(RTD("cqg.rtd",,"StudyData","SUBMINUTE((CUS10),5,Regular)","FG",,"Open","5",D43,,,,,"T"),32))</f>
        <v>99.21</v>
      </c>
      <c r="AB43" s="56">
        <f>IF(RTD("cqg.rtd",,"StudyData","SUBMINUTE((CUS10),5,Regular)","FG",,"High","5",D43,,,,,"D")="",NA(),DOLLARFR(RTD("cqg.rtd",,"StudyData","SUBMINUTE((CUS10),5,Regular)","FG",,"High","5",D43,,,,,"T"),32))</f>
        <v>99.21</v>
      </c>
      <c r="AC43" s="56">
        <f>IF(RTD("cqg.rtd",,"StudyData","SUBMINUTE((CUS10),5,Regular)","FG",,"Low","5",D43,,,,,"D")="",NA(),DOLLARFR(RTD("cqg.rtd",,"StudyData","SUBMINUTE((CUS10),5,Regular)","FG",,"Low","5",D43,,,,,"T"),32))</f>
        <v>99.21</v>
      </c>
      <c r="AD43" s="55">
        <f>IF(RTD("cqg.rtd",,"StudyData","SUBMINUTE((CUS10),5,FillGap)","Bar",,"Close","5",D43,,,,,"T")="",NA(),DOLLARFR(RTD("cqg.rtd",,"StudyData","SUBMINUTE((CUS10),5,FillGap)","Bar",,"Close","5",D43,,,,,"T"),32))</f>
        <v>99.21</v>
      </c>
      <c r="AE43" s="14">
        <f>IF( RTD("cqg.rtd",,"StudyData","AlgOrdBidVol(SUBMINUTE((CUS10),5,Regular),1,0)",  "Bar",, "Open", "5",D43,,,,,"D")="",0,RTD("cqg.rtd",,"StudyData","AlgOrdBidVol(SUBMINUTE((CUS10),5,Regular),1,0)",  "Bar",, "Open", "5",D43,,,,,"D"))</f>
        <v>0</v>
      </c>
      <c r="AF43" s="14">
        <f>IF( RTD("cqg.rtd",,"StudyData","AlgOrdAskVol(SUBMINUTE((CUS10),5,Regular),1,0)",  "Bar",, "Open", "5",D43,,,,,"D")="",0,RTD("cqg.rtd",,"StudyData","AlgOrdAskVol(SUBMINUTE((CUS10),5,Regular),1,0)",  "Bar",, "Open", "5",D43,,,,,"D"))</f>
        <v>0</v>
      </c>
      <c r="AG43" s="3">
        <f xml:space="preserve"> RTD("cqg.rtd",,"StudyData","BAVolCr.BidVol^(SUBMINUTE((CUS10),5,Regular),5,0)",  "Bar",, "Open", "5",D43,,,,,"D")</f>
        <v>4000</v>
      </c>
      <c r="AH43" s="3">
        <f xml:space="preserve"> RTD("cqg.rtd",,"StudyData","BAVolCr.AskVol^(SUBMINUTE((CUS10),5,Regular),5,0)",  "Bar",, "Open", "5",D43,,,,,"D")</f>
        <v>5000</v>
      </c>
      <c r="AI43" s="12">
        <f t="shared" si="1"/>
        <v>0</v>
      </c>
      <c r="AJ43" s="16"/>
      <c r="AK43" s="17">
        <f>RTD("cqg.rtd",,"StudyData","CUS10","Bar",,"Time","1",D43,,,,,"D")</f>
        <v>42342.419444444444</v>
      </c>
      <c r="AL43" s="57">
        <f>IF(RTD("cqg.rtd",,"StudyData","CUS10","FG",,"Open","1",D43,,,,,"D")="",NA(),DOLLARFR(RTD("cqg.rtd",,"StudyData","CUS10","FG",,"Open","1",D43,,,,,"T"),32))</f>
        <v>99.16</v>
      </c>
      <c r="AM43" s="57">
        <f>IF(RTD("cqg.rtd",,"StudyData","CUS10","FG",,"High","1",D43,,,,,"D")="",NA(),DOLLARFR(RTD("cqg.rtd",,"StudyData","CUS10","FG",,"High","1",D43,,,,,"T"),32))</f>
        <v>99.174999999999997</v>
      </c>
      <c r="AN43" s="57">
        <f>IF(RTD("cqg.rtd",,"StudyData","CUS10","FG",,"Low","1",D43,,,,,"D")="",NA(),DOLLARFR(RTD("cqg.rtd",,"StudyData","CUS10","FG",,"Low","1",D43,,,,,"T"),32))</f>
        <v>99.155000000000001</v>
      </c>
      <c r="AO43" s="58">
        <f>IF(RTD("cqg.rtd",,"StudyData","CUS10","FG",,"Close","1",D43,,,,,"T")="",NA(),DOLLARFR(RTD("cqg.rtd",,"StudyData","CUS10","FG",,"Close","1",D43,,,,,"T"),32))</f>
        <v>99.165000000000006</v>
      </c>
      <c r="AP43" s="15">
        <f>IF( RTD("cqg.rtd",,"StudyData", "AlgOrdBidVol(CUS10)",  "Bar",, "Open", "1",D43,,,,,"D")="",0,RTD("cqg.rtd",,"StudyData", "AlgOrdBidVol(CUS10)",  "Bar",, "Open", "1",D43,,,,,"D"))</f>
        <v>0</v>
      </c>
      <c r="AQ43" s="15">
        <f xml:space="preserve"> IF(RTD("cqg.rtd",,"StudyData", "AlgOrdAskVol(CUS10)",  "Bar",, "Open", "1",D43,,,,,"D")="",0,RTD("cqg.rtd",,"StudyData", "AlgOrdAskVol(CUS10)",  "Bar",, "Open", "1",D43,,,,,"D"))</f>
        <v>4</v>
      </c>
      <c r="AR43" s="18">
        <f xml:space="preserve"> RTD("cqg.rtd",,"StudyData","BAVolCr.BidVol^(CUS10)",  "Bar",, "Open", "1",D43,,,,,"D")</f>
        <v>97</v>
      </c>
      <c r="AS43" s="18">
        <f xml:space="preserve"> RTD("cqg.rtd",,"StudyData","BAVolCr.AskVol^(CUS10)",  "Bar",, "Open", "1",D43,,,,,"D")</f>
        <v>58</v>
      </c>
      <c r="AT43" s="53">
        <f t="shared" si="2"/>
        <v>0</v>
      </c>
      <c r="AU43" s="10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36">
        <f>RTD("cqg.rtd",,"StudyData","CUS10","Bar",,"Time","5",D43,,,,,"D")</f>
        <v>42342.315972222219</v>
      </c>
      <c r="BM43" s="59">
        <f>IF(RTD("cqg.rtd",,"StudyData","CUS10","FG",,"Open","5",D43,,,,,"D")="",NA(),DOLLARFR(RTD("cqg.rtd",,"StudyData","CUS10","FG",,"Open","5",D43,,,,,"T"),32))</f>
        <v>99.034999999999997</v>
      </c>
      <c r="BN43" s="54">
        <f>IF(RTD("cqg.rtd",,"StudyData","CUS10","FG",,"High","5",D43,,,,,"D")="",NA(),DOLLARFR(RTD("cqg.rtd",,"StudyData","CUS10","FG",,"High","5",D43,,,,,"T"),32))</f>
        <v>99.064999999999998</v>
      </c>
      <c r="BO43" s="60">
        <f>IF(RTD("cqg.rtd",,"StudyData","CUS10","FG",,"Low","5",D43,,,,,"D")="",NA(),DOLLARFR(RTD("cqg.rtd",,"StudyData","CUS10","FG",,"Low","5",D43,,,,,"T"),32))</f>
        <v>99.015000000000001</v>
      </c>
      <c r="BP43" s="59">
        <f>IF(RTD("cqg.rtd",,"StudyData","CUS10","FG",,"Close","5",D43,,,,,"T")="",NA(),DOLLARFR(RTD("cqg.rtd",,"StudyData","CUS10","FG",,"Close","5",D43,,,,,"T"),32))</f>
        <v>99.06</v>
      </c>
      <c r="BQ43" s="14">
        <f>IF( RTD("cqg.rtd",,"StudyData","AlgOrdBidVol(CUS10)",  "Bar",, "Open", "5",D43,,,,,"D")="",0,RTD("cqg.rtd",,"StudyData","AlgOrdBidVol(CUS10)",  "Bar",, "Open", "5",D43,,,,,"D"))</f>
        <v>9</v>
      </c>
      <c r="BR43" s="14">
        <f>IF( RTD("cqg.rtd",,"StudyData","AlgOrdAskVol(CUS10)",  "Bar",, "Open", "5",D43,,,,,"D")="",0,RTD("cqg.rtd",,"StudyData","AlgOrdAskVol(CUS10)",  "Bar",, "Open", "5",D43,,,,,"D"))</f>
        <v>11</v>
      </c>
      <c r="BS43" s="12">
        <f xml:space="preserve"> RTD("cqg.rtd",,"StudyData","BAVolCr.BidVol^(CUS10)",  "Bar",, "Open", "5",D43,,,,,"D")</f>
        <v>1009</v>
      </c>
      <c r="BT43" s="12">
        <f xml:space="preserve"> RTD("cqg.rtd",,"StudyData","BAVolCr.AskVol^(CUS10)",  "Bar",, "Open", "5",D43,,,,,"D")</f>
        <v>1170</v>
      </c>
      <c r="BU43" s="12">
        <f t="shared" si="3"/>
        <v>0</v>
      </c>
      <c r="BZ43" s="12">
        <f>IF(RTD("cqg.rtd",,"StudyData","SUBMINUTE((CUS10),1,FillGap)","Bar",,"Close","5",D43,,,,,"T")="",NA(),RTD("cqg.rtd",,"StudyData","SUBMINUTE((CUS10),1,FillGap)","Bar",,"Close","5",D43,,,,,"T"))</f>
        <v>99.671875</v>
      </c>
      <c r="CA43" s="12"/>
      <c r="CB43" s="12">
        <f>IF(RTD("cqg.rtd",,"StudyData","SUBMINUTE((CUS10),5,Regular)","FG",,"Open","5",D43,,,,,"D")="",NA(),RTD("cqg.rtd",,"StudyData","SUBMINUTE((CUS10),5,Regular)","FG",,"Open","5",D43,,,,,"T"))</f>
        <v>99.65625</v>
      </c>
      <c r="CC43" s="12">
        <f>IF(RTD("cqg.rtd",,"StudyData","SUBMINUTE((CUS10),5,Regular)","FG",,"High","5",D43,,,,,"D")="",NA(),RTD("cqg.rtd",,"StudyData","SUBMINUTE((CUS10),5,Regular)","FG",,"High","5",D43,,,,,"T"))</f>
        <v>99.65625</v>
      </c>
      <c r="CD43" s="12">
        <f>IF(RTD("cqg.rtd",,"StudyData","SUBMINUTE((CUS10),5,Regular)","FG",,"Low","5",D43,,,,,"D")="",NA(),RTD("cqg.rtd",,"StudyData","SUBMINUTE((CUS10),5,Regular)","FG",,"Low","5",D43,,,,,"T"))</f>
        <v>99.65625</v>
      </c>
      <c r="CE43" s="12">
        <f>IF(RTD("cqg.rtd",,"StudyData","SUBMINUTE((CUS10),5,Regular)","FG",,"Close","5",D43,,,,,"D")="",NA(),RTD("cqg.rtd",,"StudyData","SUBMINUTE((CUS10),5,Regular)","FG",,"Close","5",D43,,,,,"T"))</f>
        <v>99.65625</v>
      </c>
      <c r="CF43" s="12"/>
      <c r="CG43" s="12">
        <f>IF(RTD("cqg.rtd",,"StudyData","CUS10","FG",,"Open","1",D43,,,,,"D")="",NA(),RTD("cqg.rtd",,"StudyData","CUS10","FG",,"Open","1",D43,,,,,"T"))</f>
        <v>99.5</v>
      </c>
      <c r="CH43" s="12">
        <f>IF(RTD("cqg.rtd",,"StudyData","CUS10","FG",,"High","1",D43,,,,,"D")="",NA(),RTD("cqg.rtd",,"StudyData","CUS10","FG",,"High","1",D43,,,,,"T"))</f>
        <v>99.546875</v>
      </c>
      <c r="CI43" s="12">
        <f>IF(RTD("cqg.rtd",,"StudyData","CUS10","FG",,"Low","1",D43,,,,,"D")="",NA(),RTD("cqg.rtd",,"StudyData","CUS10","FG",,"Low","1",D43,,,,,"T"))</f>
        <v>99.484375</v>
      </c>
      <c r="CJ43" s="12">
        <f>IF(RTD("cqg.rtd",,"StudyData","CUS10","FG",,"Close","1",D43,,,,,"D")="",NA(),RTD("cqg.rtd",,"StudyData","CUS10","FG",,"Close","1",D43,,,,,"T"))</f>
        <v>99.515625</v>
      </c>
      <c r="CK43" s="12"/>
      <c r="CL43" s="12">
        <f>IF(RTD("cqg.rtd",,"StudyData","CUS10","FG",,"Open","5",D43,,,,,"D")="",NA(),RTD("cqg.rtd",,"StudyData","CUS10","FG",,"Open","5",D43,,,,,"T"))</f>
        <v>99.109375</v>
      </c>
      <c r="CM43" s="12">
        <f>IF(RTD("cqg.rtd",,"StudyData","CUS10","FG",,"High","5",D43,,,,,"D")="",NA(),RTD("cqg.rtd",,"StudyData","CUS10","FG",,"High","5",D43,,,,,"T"))</f>
        <v>99.203125</v>
      </c>
      <c r="CN43" s="12">
        <f>IF(RTD("cqg.rtd",,"StudyData","CUS10","FG",,"Low","5",D43,,,,,"D")="",NA(),RTD("cqg.rtd",,"StudyData","CUS10","FG",,"Low","5",D43,,,,,"T"))</f>
        <v>99.046875</v>
      </c>
      <c r="CO43" s="12">
        <f>IF(RTD("cqg.rtd",,"StudyData","CUS10","FG",,"Close","5",D43,,,,,"D")="",NA(),RTD("cqg.rtd",,"StudyData","CUS10","FG",,"Close","5",D43,,,,,"T"))</f>
        <v>99.1875</v>
      </c>
      <c r="CP43" s="12"/>
    </row>
    <row r="44" spans="2:94" ht="11.25" customHeight="1" x14ac:dyDescent="0.3">
      <c r="B44" s="13">
        <f>RTD("cqg.rtd",,"StudyData","SUBMINUTE((CUS10),1,Regular)","FG",,"Time","5",D44,,,,,"D")</f>
        <v>42342.444745370369</v>
      </c>
      <c r="C44" s="54">
        <f>IF(RTD("cqg.rtd",,"StudyData","SUBMINUTE((CUS10),1,FillGap)","Bar",,"Close","5",D44,,,,,"T")="",NA(),DOLLARFR(RTD("cqg.rtd",,"StudyData","SUBMINUTE((CUS10),1,FillGap)","Bar",,"Close","5",D44,,,,,"T"),32))</f>
        <v>99.215000000000003</v>
      </c>
      <c r="D44" s="14">
        <f t="shared" si="6"/>
        <v>-38</v>
      </c>
      <c r="E44" s="15">
        <f>IF( RTD("cqg.rtd",,"StudyData", "AlgOrdBidVol(SUBMINUTE((CUS10),1,Regular),1,0)",  "Bar",, "Open", "5",D44,,,,,"D")="",0,RTD("cqg.rtd",,"StudyData", "AlgOrdBidVol(SUBMINUTE((CUS10),1,Regular),1,0)",  "Bar",, "Open", "5",D44,,,,,"D"))</f>
        <v>0</v>
      </c>
      <c r="F44" s="15">
        <f xml:space="preserve"> IF(RTD("cqg.rtd",,"StudyData", "AlgOrdAskVol(SUBMINUTE((CUS10),1,Regular),1,0)",  "Bar",, "Open", "5",D44,,,,,"D")="",0,RTD("cqg.rtd",,"StudyData", "AlgOrdAskVol(SUBMINUTE((CUS10),1,Regular),1,0)",  "Bar",, "Open", "5",D44,,,,,"D"))</f>
        <v>0</v>
      </c>
      <c r="G44" s="18">
        <f xml:space="preserve"> RTD("cqg.rtd",,"StudyData","BAVolCr.BidVol^(SUBMINUTE((CUS10),1,FillGap),5,0)",  "Bar",, "Open", "5",D44,,,,,"D")</f>
        <v>0</v>
      </c>
      <c r="H44" s="18">
        <f xml:space="preserve"> RTD("cqg.rtd",,"StudyData","BAVolCr.AskVol^(SUBMINUTE((CUS10),1,Regular),5,0)",  "Bar",, "Open", "5",D44,,,,,"D")</f>
        <v>2000</v>
      </c>
      <c r="I44" s="18">
        <f t="shared" si="0"/>
        <v>0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63">
        <f>RTD("cqg.rtd",,"StudyData","SUBMINUTE((CUS10),5,Regular)","FG",,"Time","5",D44,,,,,"D")</f>
        <v>42342.442939814813</v>
      </c>
      <c r="AA44" s="56">
        <f>IF(RTD("cqg.rtd",,"StudyData","SUBMINUTE((CUS10),5,Regular)","FG",,"Open","5",D44,,,,,"D")="",NA(),DOLLARFR(RTD("cqg.rtd",,"StudyData","SUBMINUTE((CUS10),5,Regular)","FG",,"Open","5",D44,,,,,"T"),32))</f>
        <v>99.21</v>
      </c>
      <c r="AB44" s="56">
        <f>IF(RTD("cqg.rtd",,"StudyData","SUBMINUTE((CUS10),5,Regular)","FG",,"High","5",D44,,,,,"D")="",NA(),DOLLARFR(RTD("cqg.rtd",,"StudyData","SUBMINUTE((CUS10),5,Regular)","FG",,"High","5",D44,,,,,"T"),32))</f>
        <v>99.215000000000003</v>
      </c>
      <c r="AC44" s="56">
        <f>IF(RTD("cqg.rtd",,"StudyData","SUBMINUTE((CUS10),5,Regular)","FG",,"Low","5",D44,,,,,"D")="",NA(),DOLLARFR(RTD("cqg.rtd",,"StudyData","SUBMINUTE((CUS10),5,Regular)","FG",,"Low","5",D44,,,,,"T"),32))</f>
        <v>99.204999999999998</v>
      </c>
      <c r="AD44" s="55">
        <f>IF(RTD("cqg.rtd",,"StudyData","SUBMINUTE((CUS10),5,FillGap)","Bar",,"Close","5",D44,,,,,"T")="",NA(),DOLLARFR(RTD("cqg.rtd",,"StudyData","SUBMINUTE((CUS10),5,FillGap)","Bar",,"Close","5",D44,,,,,"T"),32))</f>
        <v>99.21</v>
      </c>
      <c r="AE44" s="14">
        <f>IF( RTD("cqg.rtd",,"StudyData","AlgOrdBidVol(SUBMINUTE((CUS10),5,Regular),1,0)",  "Bar",, "Open", "5",D44,,,,,"D")="",0,RTD("cqg.rtd",,"StudyData","AlgOrdBidVol(SUBMINUTE((CUS10),5,Regular),1,0)",  "Bar",, "Open", "5",D44,,,,,"D"))</f>
        <v>3</v>
      </c>
      <c r="AF44" s="14">
        <f>IF( RTD("cqg.rtd",,"StudyData","AlgOrdAskVol(SUBMINUTE((CUS10),5,Regular),1,0)",  "Bar",, "Open", "5",D44,,,,,"D")="",0,RTD("cqg.rtd",,"StudyData","AlgOrdAskVol(SUBMINUTE((CUS10),5,Regular),1,0)",  "Bar",, "Open", "5",D44,,,,,"D"))</f>
        <v>0</v>
      </c>
      <c r="AG44" s="3">
        <f xml:space="preserve"> RTD("cqg.rtd",,"StudyData","BAVolCr.BidVol^(SUBMINUTE((CUS10),5,Regular),5,0)",  "Bar",, "Open", "5",D44,,,,,"D")</f>
        <v>4000</v>
      </c>
      <c r="AH44" s="3">
        <f xml:space="preserve"> RTD("cqg.rtd",,"StudyData","BAVolCr.AskVol^(SUBMINUTE((CUS10),5,Regular),5,0)",  "Bar",, "Open", "5",D44,,,,,"D")</f>
        <v>5000</v>
      </c>
      <c r="AI44" s="12">
        <f t="shared" si="1"/>
        <v>0</v>
      </c>
      <c r="AJ44" s="16"/>
      <c r="AK44" s="17">
        <f>RTD("cqg.rtd",,"StudyData","CUS10","Bar",,"Time","1",D44,,,,,"D")</f>
        <v>42342.418749999997</v>
      </c>
      <c r="AL44" s="57">
        <f>IF(RTD("cqg.rtd",,"StudyData","CUS10","FG",,"Open","1",D44,,,,,"D")="",NA(),DOLLARFR(RTD("cqg.rtd",,"StudyData","CUS10","FG",,"Open","1",D44,,,,,"T"),32))</f>
        <v>99.165000000000006</v>
      </c>
      <c r="AM44" s="57">
        <f>IF(RTD("cqg.rtd",,"StudyData","CUS10","FG",,"High","1",D44,,,,,"D")="",NA(),DOLLARFR(RTD("cqg.rtd",,"StudyData","CUS10","FG",,"High","1",D44,,,,,"T"),32))</f>
        <v>99.165000000000006</v>
      </c>
      <c r="AN44" s="57">
        <f>IF(RTD("cqg.rtd",,"StudyData","CUS10","FG",,"Low","1",D44,,,,,"D")="",NA(),DOLLARFR(RTD("cqg.rtd",,"StudyData","CUS10","FG",,"Low","1",D44,,,,,"T"),32))</f>
        <v>99.155000000000001</v>
      </c>
      <c r="AO44" s="58">
        <f>IF(RTD("cqg.rtd",,"StudyData","CUS10","FG",,"Close","1",D44,,,,,"T")="",NA(),DOLLARFR(RTD("cqg.rtd",,"StudyData","CUS10","FG",,"Close","1",D44,,,,,"T"),32))</f>
        <v>99.165000000000006</v>
      </c>
      <c r="AP44" s="15">
        <f>IF( RTD("cqg.rtd",,"StudyData", "AlgOrdBidVol(CUS10)",  "Bar",, "Open", "1",D44,,,,,"D")="",0,RTD("cqg.rtd",,"StudyData", "AlgOrdBidVol(CUS10)",  "Bar",, "Open", "1",D44,,,,,"D"))</f>
        <v>0</v>
      </c>
      <c r="AQ44" s="15">
        <f xml:space="preserve"> IF(RTD("cqg.rtd",,"StudyData", "AlgOrdAskVol(CUS10)",  "Bar",, "Open", "1",D44,,,,,"D")="",0,RTD("cqg.rtd",,"StudyData", "AlgOrdAskVol(CUS10)",  "Bar",, "Open", "1",D44,,,,,"D"))</f>
        <v>0</v>
      </c>
      <c r="AR44" s="18">
        <f xml:space="preserve"> RTD("cqg.rtd",,"StudyData","BAVolCr.BidVol^(CUS10)",  "Bar",, "Open", "1",D44,,,,,"D")</f>
        <v>88</v>
      </c>
      <c r="AS44" s="18">
        <f xml:space="preserve"> RTD("cqg.rtd",,"StudyData","BAVolCr.AskVol^(CUS10)",  "Bar",, "Open", "1",D44,,,,,"D")</f>
        <v>49</v>
      </c>
      <c r="AT44" s="53">
        <f t="shared" si="2"/>
        <v>0</v>
      </c>
      <c r="AU44" s="10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36">
        <f>RTD("cqg.rtd",,"StudyData","CUS10","Bar",,"Time","5",D44,,,,,"D")</f>
        <v>42342.3125</v>
      </c>
      <c r="BM44" s="59">
        <f>IF(RTD("cqg.rtd",,"StudyData","CUS10","FG",,"Open","5",D44,,,,,"D")="",NA(),DOLLARFR(RTD("cqg.rtd",,"StudyData","CUS10","FG",,"Open","5",D44,,,,,"T"),32))</f>
        <v>99.125</v>
      </c>
      <c r="BN44" s="54">
        <f>IF(RTD("cqg.rtd",,"StudyData","CUS10","FG",,"High","5",D44,,,,,"D")="",NA(),DOLLARFR(RTD("cqg.rtd",,"StudyData","CUS10","FG",,"High","5",D44,,,,,"T"),32))</f>
        <v>99.3</v>
      </c>
      <c r="BO44" s="60">
        <f>IF(RTD("cqg.rtd",,"StudyData","CUS10","FG",,"Low","5",D44,,,,,"D")="",NA(),DOLLARFR(RTD("cqg.rtd",,"StudyData","CUS10","FG",,"Low","5",D44,,,,,"T"),32))</f>
        <v>99.02</v>
      </c>
      <c r="BP44" s="59">
        <f>IF(RTD("cqg.rtd",,"StudyData","CUS10","FG",,"Close","5",D44,,,,,"T")="",NA(),DOLLARFR(RTD("cqg.rtd",,"StudyData","CUS10","FG",,"Close","5",D44,,,,,"T"),32))</f>
        <v>99.034999999999997</v>
      </c>
      <c r="BQ44" s="14">
        <f>IF( RTD("cqg.rtd",,"StudyData","AlgOrdBidVol(CUS10)",  "Bar",, "Open", "5",D44,,,,,"D")="",0,RTD("cqg.rtd",,"StudyData","AlgOrdBidVol(CUS10)",  "Bar",, "Open", "5",D44,,,,,"D"))</f>
        <v>48</v>
      </c>
      <c r="BR44" s="14">
        <f>IF( RTD("cqg.rtd",,"StudyData","AlgOrdAskVol(CUS10)",  "Bar",, "Open", "5",D44,,,,,"D")="",0,RTD("cqg.rtd",,"StudyData","AlgOrdAskVol(CUS10)",  "Bar",, "Open", "5",D44,,,,,"D"))</f>
        <v>80</v>
      </c>
      <c r="BS44" s="12">
        <f xml:space="preserve"> RTD("cqg.rtd",,"StudyData","BAVolCr.BidVol^(CUS10)",  "Bar",, "Open", "5",D44,,,,,"D")</f>
        <v>797</v>
      </c>
      <c r="BT44" s="12">
        <f xml:space="preserve"> RTD("cqg.rtd",,"StudyData","BAVolCr.AskVol^(CUS10)",  "Bar",, "Open", "5",D44,,,,,"D")</f>
        <v>866</v>
      </c>
      <c r="BU44" s="12">
        <f t="shared" si="3"/>
        <v>-1</v>
      </c>
      <c r="BZ44" s="12">
        <f>IF(RTD("cqg.rtd",,"StudyData","SUBMINUTE((CUS10),1,FillGap)","Bar",,"Close","5",D44,,,,,"T")="",NA(),RTD("cqg.rtd",,"StudyData","SUBMINUTE((CUS10),1,FillGap)","Bar",,"Close","5",D44,,,,,"T"))</f>
        <v>99.671875</v>
      </c>
      <c r="CA44" s="12"/>
      <c r="CB44" s="12">
        <f>IF(RTD("cqg.rtd",,"StudyData","SUBMINUTE((CUS10),5,Regular)","FG",,"Open","5",D44,,,,,"D")="",NA(),RTD("cqg.rtd",,"StudyData","SUBMINUTE((CUS10),5,Regular)","FG",,"Open","5",D44,,,,,"T"))</f>
        <v>99.65625</v>
      </c>
      <c r="CC44" s="12">
        <f>IF(RTD("cqg.rtd",,"StudyData","SUBMINUTE((CUS10),5,Regular)","FG",,"High","5",D44,,,,,"D")="",NA(),RTD("cqg.rtd",,"StudyData","SUBMINUTE((CUS10),5,Regular)","FG",,"High","5",D44,,,,,"T"))</f>
        <v>99.671875</v>
      </c>
      <c r="CD44" s="12">
        <f>IF(RTD("cqg.rtd",,"StudyData","SUBMINUTE((CUS10),5,Regular)","FG",,"Low","5",D44,,,,,"D")="",NA(),RTD("cqg.rtd",,"StudyData","SUBMINUTE((CUS10),5,Regular)","FG",,"Low","5",D44,,,,,"T"))</f>
        <v>99.640625</v>
      </c>
      <c r="CE44" s="12">
        <f>IF(RTD("cqg.rtd",,"StudyData","SUBMINUTE((CUS10),5,Regular)","FG",,"Close","5",D44,,,,,"D")="",NA(),RTD("cqg.rtd",,"StudyData","SUBMINUTE((CUS10),5,Regular)","FG",,"Close","5",D44,,,,,"T"))</f>
        <v>99.65625</v>
      </c>
      <c r="CF44" s="12"/>
      <c r="CG44" s="12">
        <f>IF(RTD("cqg.rtd",,"StudyData","CUS10","FG",,"Open","1",D44,,,,,"D")="",NA(),RTD("cqg.rtd",,"StudyData","CUS10","FG",,"Open","1",D44,,,,,"T"))</f>
        <v>99.515625</v>
      </c>
      <c r="CH44" s="12">
        <f>IF(RTD("cqg.rtd",,"StudyData","CUS10","FG",,"High","1",D44,,,,,"D")="",NA(),RTD("cqg.rtd",,"StudyData","CUS10","FG",,"High","1",D44,,,,,"T"))</f>
        <v>99.515625</v>
      </c>
      <c r="CI44" s="12">
        <f>IF(RTD("cqg.rtd",,"StudyData","CUS10","FG",,"Low","1",D44,,,,,"D")="",NA(),RTD("cqg.rtd",,"StudyData","CUS10","FG",,"Low","1",D44,,,,,"T"))</f>
        <v>99.484375</v>
      </c>
      <c r="CJ44" s="12">
        <f>IF(RTD("cqg.rtd",,"StudyData","CUS10","FG",,"Close","1",D44,,,,,"D")="",NA(),RTD("cqg.rtd",,"StudyData","CUS10","FG",,"Close","1",D44,,,,,"T"))</f>
        <v>99.515625</v>
      </c>
      <c r="CK44" s="12"/>
      <c r="CL44" s="12">
        <f>IF(RTD("cqg.rtd",,"StudyData","CUS10","FG",,"Open","5",D44,,,,,"D")="",NA(),RTD("cqg.rtd",,"StudyData","CUS10","FG",,"Open","5",D44,,,,,"T"))</f>
        <v>99.390625</v>
      </c>
      <c r="CM44" s="12">
        <f>IF(RTD("cqg.rtd",,"StudyData","CUS10","FG",,"High","5",D44,,,,,"D")="",NA(),RTD("cqg.rtd",,"StudyData","CUS10","FG",,"High","5",D44,,,,,"T"))</f>
        <v>99.9375</v>
      </c>
      <c r="CN44" s="12">
        <f>IF(RTD("cqg.rtd",,"StudyData","CUS10","FG",,"Low","5",D44,,,,,"D")="",NA(),RTD("cqg.rtd",,"StudyData","CUS10","FG",,"Low","5",D44,,,,,"T"))</f>
        <v>99.0625</v>
      </c>
      <c r="CO44" s="12">
        <f>IF(RTD("cqg.rtd",,"StudyData","CUS10","FG",,"Close","5",D44,,,,,"D")="",NA(),RTD("cqg.rtd",,"StudyData","CUS10","FG",,"Close","5",D44,,,,,"T"))</f>
        <v>99.109375</v>
      </c>
      <c r="CP44" s="12"/>
    </row>
    <row r="45" spans="2:94" ht="11.25" customHeight="1" x14ac:dyDescent="0.3">
      <c r="B45" s="13">
        <f>RTD("cqg.rtd",,"StudyData","SUBMINUTE((CUS10),1,Regular)","FG",,"Time","5",D45,,,,,"D")</f>
        <v>42342.444733796299</v>
      </c>
      <c r="C45" s="54">
        <f>IF(RTD("cqg.rtd",,"StudyData","SUBMINUTE((CUS10),1,FillGap)","Bar",,"Close","5",D45,,,,,"T")="",NA(),DOLLARFR(RTD("cqg.rtd",,"StudyData","SUBMINUTE((CUS10),1,FillGap)","Bar",,"Close","5",D45,,,,,"T"),32))</f>
        <v>99.215000000000003</v>
      </c>
      <c r="D45" s="14">
        <f t="shared" si="6"/>
        <v>-39</v>
      </c>
      <c r="E45" s="15">
        <f>IF( RTD("cqg.rtd",,"StudyData", "AlgOrdBidVol(SUBMINUTE((CUS10),1,Regular),1,0)",  "Bar",, "Open", "5",D45,,,,,"D")="",0,RTD("cqg.rtd",,"StudyData", "AlgOrdBidVol(SUBMINUTE((CUS10),1,Regular),1,0)",  "Bar",, "Open", "5",D45,,,,,"D"))</f>
        <v>0</v>
      </c>
      <c r="F45" s="15">
        <f xml:space="preserve"> IF(RTD("cqg.rtd",,"StudyData", "AlgOrdAskVol(SUBMINUTE((CUS10),1,Regular),1,0)",  "Bar",, "Open", "5",D45,,,,,"D")="",0,RTD("cqg.rtd",,"StudyData", "AlgOrdAskVol(SUBMINUTE((CUS10),1,Regular),1,0)",  "Bar",, "Open", "5",D45,,,,,"D"))</f>
        <v>0</v>
      </c>
      <c r="G45" s="18">
        <f xml:space="preserve"> RTD("cqg.rtd",,"StudyData","BAVolCr.BidVol^(SUBMINUTE((CUS10),1,FillGap),5,0)",  "Bar",, "Open", "5",D45,,,,,"D")</f>
        <v>0</v>
      </c>
      <c r="H45" s="18">
        <f xml:space="preserve"> RTD("cqg.rtd",,"StudyData","BAVolCr.AskVol^(SUBMINUTE((CUS10),1,Regular),5,0)",  "Bar",, "Open", "5",D45,,,,,"D")</f>
        <v>2000</v>
      </c>
      <c r="I45" s="18">
        <f t="shared" si="0"/>
        <v>0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63">
        <f>RTD("cqg.rtd",,"StudyData","SUBMINUTE((CUS10),5,Regular)","FG",,"Time","5",D45,,,,,"D")</f>
        <v>42342.442881944444</v>
      </c>
      <c r="AA45" s="56">
        <f>IF(RTD("cqg.rtd",,"StudyData","SUBMINUTE((CUS10),5,Regular)","FG",,"Open","5",D45,,,,,"D")="",NA(),DOLLARFR(RTD("cqg.rtd",,"StudyData","SUBMINUTE((CUS10),5,Regular)","FG",,"Open","5",D45,,,,,"T"),32))</f>
        <v>99.204999999999998</v>
      </c>
      <c r="AB45" s="56">
        <f>IF(RTD("cqg.rtd",,"StudyData","SUBMINUTE((CUS10),5,Regular)","FG",,"High","5",D45,,,,,"D")="",NA(),DOLLARFR(RTD("cqg.rtd",,"StudyData","SUBMINUTE((CUS10),5,Regular)","FG",,"High","5",D45,,,,,"T"),32))</f>
        <v>99.21</v>
      </c>
      <c r="AC45" s="56">
        <f>IF(RTD("cqg.rtd",,"StudyData","SUBMINUTE((CUS10),5,Regular)","FG",,"Low","5",D45,,,,,"D")="",NA(),DOLLARFR(RTD("cqg.rtd",,"StudyData","SUBMINUTE((CUS10),5,Regular)","FG",,"Low","5",D45,,,,,"T"),32))</f>
        <v>99.204999999999998</v>
      </c>
      <c r="AD45" s="55">
        <f>IF(RTD("cqg.rtd",,"StudyData","SUBMINUTE((CUS10),5,FillGap)","Bar",,"Close","5",D45,,,,,"T")="",NA(),DOLLARFR(RTD("cqg.rtd",,"StudyData","SUBMINUTE((CUS10),5,FillGap)","Bar",,"Close","5",D45,,,,,"T"),32))</f>
        <v>99.21</v>
      </c>
      <c r="AE45" s="14">
        <f>IF( RTD("cqg.rtd",,"StudyData","AlgOrdBidVol(SUBMINUTE((CUS10),5,Regular),1,0)",  "Bar",, "Open", "5",D45,,,,,"D")="",0,RTD("cqg.rtd",,"StudyData","AlgOrdBidVol(SUBMINUTE((CUS10),5,Regular),1,0)",  "Bar",, "Open", "5",D45,,,,,"D"))</f>
        <v>0</v>
      </c>
      <c r="AF45" s="14">
        <f>IF( RTD("cqg.rtd",,"StudyData","AlgOrdAskVol(SUBMINUTE((CUS10),5,Regular),1,0)",  "Bar",, "Open", "5",D45,,,,,"D")="",0,RTD("cqg.rtd",,"StudyData","AlgOrdAskVol(SUBMINUTE((CUS10),5,Regular),1,0)",  "Bar",, "Open", "5",D45,,,,,"D"))</f>
        <v>0</v>
      </c>
      <c r="AG45" s="3">
        <f xml:space="preserve"> RTD("cqg.rtd",,"StudyData","BAVolCr.BidVol^(SUBMINUTE((CUS10),5,Regular),5,0)",  "Bar",, "Open", "5",D45,,,,,"D")</f>
        <v>0</v>
      </c>
      <c r="AH45" s="3">
        <f xml:space="preserve"> RTD("cqg.rtd",,"StudyData","BAVolCr.AskVol^(SUBMINUTE((CUS10),5,Regular),5,0)",  "Bar",, "Open", "5",D45,,,,,"D")</f>
        <v>0</v>
      </c>
      <c r="AI45" s="12">
        <f t="shared" si="1"/>
        <v>0</v>
      </c>
      <c r="AJ45" s="16"/>
      <c r="AK45" s="17">
        <f>RTD("cqg.rtd",,"StudyData","CUS10","Bar",,"Time","1",D45,,,,,"D")</f>
        <v>42342.418055555558</v>
      </c>
      <c r="AL45" s="57">
        <f>IF(RTD("cqg.rtd",,"StudyData","CUS10","FG",,"Open","1",D45,,,,,"D")="",NA(),DOLLARFR(RTD("cqg.rtd",,"StudyData","CUS10","FG",,"Open","1",D45,,,,,"T"),32))</f>
        <v>99.165000000000006</v>
      </c>
      <c r="AM45" s="57">
        <f>IF(RTD("cqg.rtd",,"StudyData","CUS10","FG",,"High","1",D45,,,,,"D")="",NA(),DOLLARFR(RTD("cqg.rtd",,"StudyData","CUS10","FG",,"High","1",D45,,,,,"T"),32))</f>
        <v>99.165000000000006</v>
      </c>
      <c r="AN45" s="57">
        <f>IF(RTD("cqg.rtd",,"StudyData","CUS10","FG",,"Low","1",D45,,,,,"D")="",NA(),DOLLARFR(RTD("cqg.rtd",,"StudyData","CUS10","FG",,"Low","1",D45,,,,,"T"),32))</f>
        <v>99.16</v>
      </c>
      <c r="AO45" s="58">
        <f>IF(RTD("cqg.rtd",,"StudyData","CUS10","FG",,"Close","1",D45,,,,,"T")="",NA(),DOLLARFR(RTD("cqg.rtd",,"StudyData","CUS10","FG",,"Close","1",D45,,,,,"T"),32))</f>
        <v>99.165000000000006</v>
      </c>
      <c r="AP45" s="15">
        <f>IF( RTD("cqg.rtd",,"StudyData", "AlgOrdBidVol(CUS10)",  "Bar",, "Open", "1",D45,,,,,"D")="",0,RTD("cqg.rtd",,"StudyData", "AlgOrdBidVol(CUS10)",  "Bar",, "Open", "1",D45,,,,,"D"))</f>
        <v>0</v>
      </c>
      <c r="AQ45" s="15">
        <f xml:space="preserve"> IF(RTD("cqg.rtd",,"StudyData", "AlgOrdAskVol(CUS10)",  "Bar",, "Open", "1",D45,,,,,"D")="",0,RTD("cqg.rtd",,"StudyData", "AlgOrdAskVol(CUS10)",  "Bar",, "Open", "1",D45,,,,,"D"))</f>
        <v>0</v>
      </c>
      <c r="AR45" s="18">
        <f xml:space="preserve"> RTD("cqg.rtd",,"StudyData","BAVolCr.BidVol^(CUS10)",  "Bar",, "Open", "1",D45,,,,,"D")</f>
        <v>67</v>
      </c>
      <c r="AS45" s="18">
        <f xml:space="preserve"> RTD("cqg.rtd",,"StudyData","BAVolCr.AskVol^(CUS10)",  "Bar",, "Open", "1",D45,,,,,"D")</f>
        <v>55</v>
      </c>
      <c r="AT45" s="53">
        <f t="shared" si="2"/>
        <v>0</v>
      </c>
      <c r="AU45" s="10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36">
        <f>RTD("cqg.rtd",,"StudyData","CUS10","Bar",,"Time","5",D45,,,,,"D")</f>
        <v>42342.309027777781</v>
      </c>
      <c r="BM45" s="59">
        <f>IF(RTD("cqg.rtd",,"StudyData","CUS10","FG",,"Open","5",D45,,,,,"D")="",NA(),DOLLARFR(RTD("cqg.rtd",,"StudyData","CUS10","FG",,"Open","5",D45,,,,,"T"),32))</f>
        <v>99.17</v>
      </c>
      <c r="BN45" s="54">
        <f>IF(RTD("cqg.rtd",,"StudyData","CUS10","FG",,"High","5",D45,,,,,"D")="",NA(),DOLLARFR(RTD("cqg.rtd",,"StudyData","CUS10","FG",,"High","5",D45,,,,,"T"),32))</f>
        <v>99.3</v>
      </c>
      <c r="BO45" s="60">
        <f>IF(RTD("cqg.rtd",,"StudyData","CUS10","FG",,"Low","5",D45,,,,,"D")="",NA(),DOLLARFR(RTD("cqg.rtd",,"StudyData","CUS10","FG",,"Low","5",D45,,,,,"T"),32))</f>
        <v>99.03</v>
      </c>
      <c r="BP45" s="59">
        <f>IF(RTD("cqg.rtd",,"StudyData","CUS10","FG",,"Close","5",D45,,,,,"T")="",NA(),DOLLARFR(RTD("cqg.rtd",,"StudyData","CUS10","FG",,"Close","5",D45,,,,,"T"),32))</f>
        <v>99.03</v>
      </c>
      <c r="BQ45" s="14">
        <f>IF( RTD("cqg.rtd",,"StudyData","AlgOrdBidVol(CUS10)",  "Bar",, "Open", "5",D45,,,,,"D")="",0,RTD("cqg.rtd",,"StudyData","AlgOrdBidVol(CUS10)",  "Bar",, "Open", "5",D45,,,,,"D"))</f>
        <v>24</v>
      </c>
      <c r="BR45" s="14">
        <f>IF( RTD("cqg.rtd",,"StudyData","AlgOrdAskVol(CUS10)",  "Bar",, "Open", "5",D45,,,,,"D")="",0,RTD("cqg.rtd",,"StudyData","AlgOrdAskVol(CUS10)",  "Bar",, "Open", "5",D45,,,,,"D"))</f>
        <v>2</v>
      </c>
      <c r="BS45" s="12">
        <f xml:space="preserve"> RTD("cqg.rtd",,"StudyData","BAVolCr.BidVol^(CUS10)",  "Bar",, "Open", "5",D45,,,,,"D")</f>
        <v>324</v>
      </c>
      <c r="BT45" s="12">
        <f xml:space="preserve"> RTD("cqg.rtd",,"StudyData","BAVolCr.AskVol^(CUS10)",  "Bar",, "Open", "5",D45,,,,,"D")</f>
        <v>442</v>
      </c>
      <c r="BU45" s="12">
        <f t="shared" si="3"/>
        <v>1</v>
      </c>
      <c r="BZ45" s="12">
        <f>IF(RTD("cqg.rtd",,"StudyData","SUBMINUTE((CUS10),1,FillGap)","Bar",,"Close","5",D45,,,,,"T")="",NA(),RTD("cqg.rtd",,"StudyData","SUBMINUTE((CUS10),1,FillGap)","Bar",,"Close","5",D45,,,,,"T"))</f>
        <v>99.671875</v>
      </c>
      <c r="CA45" s="12"/>
      <c r="CB45" s="12">
        <f>IF(RTD("cqg.rtd",,"StudyData","SUBMINUTE((CUS10),5,Regular)","FG",,"Open","5",D45,,,,,"D")="",NA(),RTD("cqg.rtd",,"StudyData","SUBMINUTE((CUS10),5,Regular)","FG",,"Open","5",D45,,,,,"T"))</f>
        <v>99.640625</v>
      </c>
      <c r="CC45" s="12">
        <f>IF(RTD("cqg.rtd",,"StudyData","SUBMINUTE((CUS10),5,Regular)","FG",,"High","5",D45,,,,,"D")="",NA(),RTD("cqg.rtd",,"StudyData","SUBMINUTE((CUS10),5,Regular)","FG",,"High","5",D45,,,,,"T"))</f>
        <v>99.65625</v>
      </c>
      <c r="CD45" s="12">
        <f>IF(RTD("cqg.rtd",,"StudyData","SUBMINUTE((CUS10),5,Regular)","FG",,"Low","5",D45,,,,,"D")="",NA(),RTD("cqg.rtd",,"StudyData","SUBMINUTE((CUS10),5,Regular)","FG",,"Low","5",D45,,,,,"T"))</f>
        <v>99.640625</v>
      </c>
      <c r="CE45" s="12">
        <f>IF(RTD("cqg.rtd",,"StudyData","SUBMINUTE((CUS10),5,Regular)","FG",,"Close","5",D45,,,,,"D")="",NA(),RTD("cqg.rtd",,"StudyData","SUBMINUTE((CUS10),5,Regular)","FG",,"Close","5",D45,,,,,"T"))</f>
        <v>99.65625</v>
      </c>
      <c r="CF45" s="12"/>
      <c r="CG45" s="12">
        <f>IF(RTD("cqg.rtd",,"StudyData","CUS10","FG",,"Open","1",D45,,,,,"D")="",NA(),RTD("cqg.rtd",,"StudyData","CUS10","FG",,"Open","1",D45,,,,,"T"))</f>
        <v>99.515625</v>
      </c>
      <c r="CH45" s="12">
        <f>IF(RTD("cqg.rtd",,"StudyData","CUS10","FG",,"High","1",D45,,,,,"D")="",NA(),RTD("cqg.rtd",,"StudyData","CUS10","FG",,"High","1",D45,,,,,"T"))</f>
        <v>99.515625</v>
      </c>
      <c r="CI45" s="12">
        <f>IF(RTD("cqg.rtd",,"StudyData","CUS10","FG",,"Low","1",D45,,,,,"D")="",NA(),RTD("cqg.rtd",,"StudyData","CUS10","FG",,"Low","1",D45,,,,,"T"))</f>
        <v>99.5</v>
      </c>
      <c r="CJ45" s="12">
        <f>IF(RTD("cqg.rtd",,"StudyData","CUS10","FG",,"Close","1",D45,,,,,"D")="",NA(),RTD("cqg.rtd",,"StudyData","CUS10","FG",,"Close","1",D45,,,,,"T"))</f>
        <v>99.515625</v>
      </c>
      <c r="CK45" s="12"/>
      <c r="CL45" s="12">
        <f>IF(RTD("cqg.rtd",,"StudyData","CUS10","FG",,"Open","5",D45,,,,,"D")="",NA(),RTD("cqg.rtd",,"StudyData","CUS10","FG",,"Open","5",D45,,,,,"T"))</f>
        <v>99.53125</v>
      </c>
      <c r="CM45" s="12">
        <f>IF(RTD("cqg.rtd",,"StudyData","CUS10","FG",,"High","5",D45,,,,,"D")="",NA(),RTD("cqg.rtd",,"StudyData","CUS10","FG",,"High","5",D45,,,,,"T"))</f>
        <v>99.9375</v>
      </c>
      <c r="CN45" s="12">
        <f>IF(RTD("cqg.rtd",,"StudyData","CUS10","FG",,"Low","5",D45,,,,,"D")="",NA(),RTD("cqg.rtd",,"StudyData","CUS10","FG",,"Low","5",D45,,,,,"T"))</f>
        <v>99.09375</v>
      </c>
      <c r="CO45" s="12">
        <f>IF(RTD("cqg.rtd",,"StudyData","CUS10","FG",,"Close","5",D45,,,,,"D")="",NA(),RTD("cqg.rtd",,"StudyData","CUS10","FG",,"Close","5",D45,,,,,"T"))</f>
        <v>99.09375</v>
      </c>
      <c r="CP45" s="12"/>
    </row>
    <row r="46" spans="2:94" ht="11.25" customHeight="1" x14ac:dyDescent="0.3">
      <c r="B46" s="13">
        <f>RTD("cqg.rtd",,"StudyData","SUBMINUTE((CUS10),1,Regular)","FG",,"Time","5",D46,,,,,"D")</f>
        <v>42342.444722222222</v>
      </c>
      <c r="C46" s="54">
        <f>IF(RTD("cqg.rtd",,"StudyData","SUBMINUTE((CUS10),1,FillGap)","Bar",,"Close","5",D46,,,,,"T")="",NA(),DOLLARFR(RTD("cqg.rtd",,"StudyData","SUBMINUTE((CUS10),1,FillGap)","Bar",,"Close","5",D46,,,,,"T"),32))</f>
        <v>99.215000000000003</v>
      </c>
      <c r="D46" s="14">
        <f t="shared" si="6"/>
        <v>-40</v>
      </c>
      <c r="E46" s="15">
        <f>IF( RTD("cqg.rtd",,"StudyData", "AlgOrdBidVol(SUBMINUTE((CUS10),1,Regular),1,0)",  "Bar",, "Open", "5",D46,,,,,"D")="",0,RTD("cqg.rtd",,"StudyData", "AlgOrdBidVol(SUBMINUTE((CUS10),1,Regular),1,0)",  "Bar",, "Open", "5",D46,,,,,"D"))</f>
        <v>0</v>
      </c>
      <c r="F46" s="15">
        <f xml:space="preserve"> IF(RTD("cqg.rtd",,"StudyData", "AlgOrdAskVol(SUBMINUTE((CUS10),1,Regular),1,0)",  "Bar",, "Open", "5",D46,,,,,"D")="",0,RTD("cqg.rtd",,"StudyData", "AlgOrdAskVol(SUBMINUTE((CUS10),1,Regular),1,0)",  "Bar",, "Open", "5",D46,,,,,"D"))</f>
        <v>0</v>
      </c>
      <c r="G46" s="18">
        <f xml:space="preserve"> RTD("cqg.rtd",,"StudyData","BAVolCr.BidVol^(SUBMINUTE((CUS10),1,FillGap),5,0)",  "Bar",, "Open", "5",D46,,,,,"D")</f>
        <v>0</v>
      </c>
      <c r="H46" s="18">
        <f xml:space="preserve"> RTD("cqg.rtd",,"StudyData","BAVolCr.AskVol^(SUBMINUTE((CUS10),1,Regular),5,0)",  "Bar",, "Open", "5",D46,,,,,"D")</f>
        <v>3000</v>
      </c>
      <c r="I46" s="18">
        <f t="shared" si="0"/>
        <v>0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63">
        <f>RTD("cqg.rtd",,"StudyData","SUBMINUTE((CUS10),5,Regular)","FG",,"Time","5",D46,,,,,"D")</f>
        <v>42342.442824074074</v>
      </c>
      <c r="AA46" s="56">
        <f>IF(RTD("cqg.rtd",,"StudyData","SUBMINUTE((CUS10),5,Regular)","FG",,"Open","5",D46,,,,,"D")="",NA(),DOLLARFR(RTD("cqg.rtd",,"StudyData","SUBMINUTE((CUS10),5,Regular)","FG",,"Open","5",D46,,,,,"T"),32))</f>
        <v>99.204999999999998</v>
      </c>
      <c r="AB46" s="56">
        <f>IF(RTD("cqg.rtd",,"StudyData","SUBMINUTE((CUS10),5,Regular)","FG",,"High","5",D46,,,,,"D")="",NA(),DOLLARFR(RTD("cqg.rtd",,"StudyData","SUBMINUTE((CUS10),5,Regular)","FG",,"High","5",D46,,,,,"T"),32))</f>
        <v>99.21</v>
      </c>
      <c r="AC46" s="56">
        <f>IF(RTD("cqg.rtd",,"StudyData","SUBMINUTE((CUS10),5,Regular)","FG",,"Low","5",D46,,,,,"D")="",NA(),DOLLARFR(RTD("cqg.rtd",,"StudyData","SUBMINUTE((CUS10),5,Regular)","FG",,"Low","5",D46,,,,,"T"),32))</f>
        <v>99.204999999999998</v>
      </c>
      <c r="AD46" s="55">
        <f>IF(RTD("cqg.rtd",,"StudyData","SUBMINUTE((CUS10),5,FillGap)","Bar",,"Close","5",D46,,,,,"T")="",NA(),DOLLARFR(RTD("cqg.rtd",,"StudyData","SUBMINUTE((CUS10),5,FillGap)","Bar",,"Close","5",D46,,,,,"T"),32))</f>
        <v>99.21</v>
      </c>
      <c r="AE46" s="14">
        <f>IF( RTD("cqg.rtd",,"StudyData","AlgOrdBidVol(SUBMINUTE((CUS10),5,Regular),1,0)",  "Bar",, "Open", "5",D46,,,,,"D")="",0,RTD("cqg.rtd",,"StudyData","AlgOrdBidVol(SUBMINUTE((CUS10),5,Regular),1,0)",  "Bar",, "Open", "5",D46,,,,,"D"))</f>
        <v>0</v>
      </c>
      <c r="AF46" s="14">
        <f>IF( RTD("cqg.rtd",,"StudyData","AlgOrdAskVol(SUBMINUTE((CUS10),5,Regular),1,0)",  "Bar",, "Open", "5",D46,,,,,"D")="",0,RTD("cqg.rtd",,"StudyData","AlgOrdAskVol(SUBMINUTE((CUS10),5,Regular),1,0)",  "Bar",, "Open", "5",D46,,,,,"D"))</f>
        <v>0</v>
      </c>
      <c r="AG46" s="3">
        <f xml:space="preserve"> RTD("cqg.rtd",,"StudyData","BAVolCr.BidVol^(SUBMINUTE((CUS10),5,Regular),5,0)",  "Bar",, "Open", "5",D46,,,,,"D")</f>
        <v>0</v>
      </c>
      <c r="AH46" s="3">
        <f xml:space="preserve"> RTD("cqg.rtd",,"StudyData","BAVolCr.AskVol^(SUBMINUTE((CUS10),5,Regular),5,0)",  "Bar",, "Open", "5",D46,,,,,"D")</f>
        <v>0</v>
      </c>
      <c r="AI46" s="12">
        <f t="shared" si="1"/>
        <v>0</v>
      </c>
      <c r="AJ46" s="16"/>
      <c r="AK46" s="17">
        <f>RTD("cqg.rtd",,"StudyData","CUS10","Bar",,"Time","1",D46,,,,,"D")</f>
        <v>42342.417361111111</v>
      </c>
      <c r="AL46" s="57">
        <f>IF(RTD("cqg.rtd",,"StudyData","CUS10","FG",,"Open","1",D46,,,,,"D")="",NA(),DOLLARFR(RTD("cqg.rtd",,"StudyData","CUS10","FG",,"Open","1",D46,,,,,"T"),32))</f>
        <v>99.16</v>
      </c>
      <c r="AM46" s="57">
        <f>IF(RTD("cqg.rtd",,"StudyData","CUS10","FG",,"High","1",D46,,,,,"D")="",NA(),DOLLARFR(RTD("cqg.rtd",,"StudyData","CUS10","FG",,"High","1",D46,,,,,"T"),32))</f>
        <v>99.165000000000006</v>
      </c>
      <c r="AN46" s="57">
        <f>IF(RTD("cqg.rtd",,"StudyData","CUS10","FG",,"Low","1",D46,,,,,"D")="",NA(),DOLLARFR(RTD("cqg.rtd",,"StudyData","CUS10","FG",,"Low","1",D46,,,,,"T"),32))</f>
        <v>99.155000000000001</v>
      </c>
      <c r="AO46" s="58">
        <f>IF(RTD("cqg.rtd",,"StudyData","CUS10","FG",,"Close","1",D46,,,,,"T")="",NA(),DOLLARFR(RTD("cqg.rtd",,"StudyData","CUS10","FG",,"Close","1",D46,,,,,"T"),32))</f>
        <v>99.165000000000006</v>
      </c>
      <c r="AP46" s="15">
        <f>IF( RTD("cqg.rtd",,"StudyData", "AlgOrdBidVol(CUS10)",  "Bar",, "Open", "1",D46,,,,,"D")="",0,RTD("cqg.rtd",,"StudyData", "AlgOrdBidVol(CUS10)",  "Bar",, "Open", "1",D46,,,,,"D"))</f>
        <v>0</v>
      </c>
      <c r="AQ46" s="15">
        <f xml:space="preserve"> IF(RTD("cqg.rtd",,"StudyData", "AlgOrdAskVol(CUS10)",  "Bar",, "Open", "1",D46,,,,,"D")="",0,RTD("cqg.rtd",,"StudyData", "AlgOrdAskVol(CUS10)",  "Bar",, "Open", "1",D46,,,,,"D"))</f>
        <v>17</v>
      </c>
      <c r="AR46" s="18">
        <f xml:space="preserve"> RTD("cqg.rtd",,"StudyData","BAVolCr.BidVol^(CUS10)",  "Bar",, "Open", "1",D46,,,,,"D")</f>
        <v>64</v>
      </c>
      <c r="AS46" s="18">
        <f xml:space="preserve"> RTD("cqg.rtd",,"StudyData","BAVolCr.AskVol^(CUS10)",  "Bar",, "Open", "1",D46,,,,,"D")</f>
        <v>51</v>
      </c>
      <c r="AT46" s="53">
        <f t="shared" si="2"/>
        <v>-1</v>
      </c>
      <c r="AU46" s="10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36">
        <f>RTD("cqg.rtd",,"StudyData","CUS10","Bar",,"Time","5",D46,,,,,"D")</f>
        <v>42342.305555555555</v>
      </c>
      <c r="BM46" s="59">
        <f>IF(RTD("cqg.rtd",,"StudyData","CUS10","FG",,"Open","5",D46,,,,,"D")="",NA(),DOLLARFR(RTD("cqg.rtd",,"StudyData","CUS10","FG",,"Open","5",D46,,,,,"T"),32))</f>
        <v>99.144999999999996</v>
      </c>
      <c r="BN46" s="54">
        <f>IF(RTD("cqg.rtd",,"StudyData","CUS10","FG",,"High","5",D46,,,,,"D")="",NA(),DOLLARFR(RTD("cqg.rtd",,"StudyData","CUS10","FG",,"High","5",D46,,,,,"T"),32))</f>
        <v>99.18</v>
      </c>
      <c r="BO46" s="60">
        <f>IF(RTD("cqg.rtd",,"StudyData","CUS10","FG",,"Low","5",D46,,,,,"D")="",NA(),DOLLARFR(RTD("cqg.rtd",,"StudyData","CUS10","FG",,"Low","5",D46,,,,,"T"),32))</f>
        <v>99.14</v>
      </c>
      <c r="BP46" s="59">
        <f>IF(RTD("cqg.rtd",,"StudyData","CUS10","FG",,"Close","5",D46,,,,,"T")="",NA(),DOLLARFR(RTD("cqg.rtd",,"StudyData","CUS10","FG",,"Close","5",D46,,,,,"T"),32))</f>
        <v>99.165000000000006</v>
      </c>
      <c r="BQ46" s="14">
        <f>IF( RTD("cqg.rtd",,"StudyData","AlgOrdBidVol(CUS10)",  "Bar",, "Open", "5",D46,,,,,"D")="",0,RTD("cqg.rtd",,"StudyData","AlgOrdBidVol(CUS10)",  "Bar",, "Open", "5",D46,,,,,"D"))</f>
        <v>6</v>
      </c>
      <c r="BR46" s="14">
        <f>IF( RTD("cqg.rtd",,"StudyData","AlgOrdAskVol(CUS10)",  "Bar",, "Open", "5",D46,,,,,"D")="",0,RTD("cqg.rtd",,"StudyData","AlgOrdAskVol(CUS10)",  "Bar",, "Open", "5",D46,,,,,"D"))</f>
        <v>11</v>
      </c>
      <c r="BS46" s="12">
        <f xml:space="preserve"> RTD("cqg.rtd",,"StudyData","BAVolCr.BidVol^(CUS10)",  "Bar",, "Open", "5",D46,,,,,"D")</f>
        <v>294</v>
      </c>
      <c r="BT46" s="12">
        <f xml:space="preserve"> RTD("cqg.rtd",,"StudyData","BAVolCr.AskVol^(CUS10)",  "Bar",, "Open", "5",D46,,,,,"D")</f>
        <v>344</v>
      </c>
      <c r="BU46" s="12">
        <f t="shared" si="3"/>
        <v>0</v>
      </c>
      <c r="BZ46" s="12">
        <f>IF(RTD("cqg.rtd",,"StudyData","SUBMINUTE((CUS10),1,FillGap)","Bar",,"Close","5",D46,,,,,"T")="",NA(),RTD("cqg.rtd",,"StudyData","SUBMINUTE((CUS10),1,FillGap)","Bar",,"Close","5",D46,,,,,"T"))</f>
        <v>99.671875</v>
      </c>
      <c r="CA46" s="12"/>
      <c r="CB46" s="12">
        <f>IF(RTD("cqg.rtd",,"StudyData","SUBMINUTE((CUS10),5,Regular)","FG",,"Open","5",D46,,,,,"D")="",NA(),RTD("cqg.rtd",,"StudyData","SUBMINUTE((CUS10),5,Regular)","FG",,"Open","5",D46,,,,,"T"))</f>
        <v>99.640625</v>
      </c>
      <c r="CC46" s="12">
        <f>IF(RTD("cqg.rtd",,"StudyData","SUBMINUTE((CUS10),5,Regular)","FG",,"High","5",D46,,,,,"D")="",NA(),RTD("cqg.rtd",,"StudyData","SUBMINUTE((CUS10),5,Regular)","FG",,"High","5",D46,,,,,"T"))</f>
        <v>99.65625</v>
      </c>
      <c r="CD46" s="12">
        <f>IF(RTD("cqg.rtd",,"StudyData","SUBMINUTE((CUS10),5,Regular)","FG",,"Low","5",D46,,,,,"D")="",NA(),RTD("cqg.rtd",,"StudyData","SUBMINUTE((CUS10),5,Regular)","FG",,"Low","5",D46,,,,,"T"))</f>
        <v>99.640625</v>
      </c>
      <c r="CE46" s="12">
        <f>IF(RTD("cqg.rtd",,"StudyData","SUBMINUTE((CUS10),5,Regular)","FG",,"Close","5",D46,,,,,"D")="",NA(),RTD("cqg.rtd",,"StudyData","SUBMINUTE((CUS10),5,Regular)","FG",,"Close","5",D46,,,,,"T"))</f>
        <v>99.65625</v>
      </c>
      <c r="CF46" s="12"/>
      <c r="CG46" s="12">
        <f>IF(RTD("cqg.rtd",,"StudyData","CUS10","FG",,"Open","1",D46,,,,,"D")="",NA(),RTD("cqg.rtd",,"StudyData","CUS10","FG",,"Open","1",D46,,,,,"T"))</f>
        <v>99.5</v>
      </c>
      <c r="CH46" s="12">
        <f>IF(RTD("cqg.rtd",,"StudyData","CUS10","FG",,"High","1",D46,,,,,"D")="",NA(),RTD("cqg.rtd",,"StudyData","CUS10","FG",,"High","1",D46,,,,,"T"))</f>
        <v>99.515625</v>
      </c>
      <c r="CI46" s="12">
        <f>IF(RTD("cqg.rtd",,"StudyData","CUS10","FG",,"Low","1",D46,,,,,"D")="",NA(),RTD("cqg.rtd",,"StudyData","CUS10","FG",,"Low","1",D46,,,,,"T"))</f>
        <v>99.484375</v>
      </c>
      <c r="CJ46" s="12">
        <f>IF(RTD("cqg.rtd",,"StudyData","CUS10","FG",,"Close","1",D46,,,,,"D")="",NA(),RTD("cqg.rtd",,"StudyData","CUS10","FG",,"Close","1",D46,,,,,"T"))</f>
        <v>99.515625</v>
      </c>
      <c r="CK46" s="12"/>
      <c r="CL46" s="12">
        <f>IF(RTD("cqg.rtd",,"StudyData","CUS10","FG",,"Open","5",D46,,,,,"D")="",NA(),RTD("cqg.rtd",,"StudyData","CUS10","FG",,"Open","5",D46,,,,,"T"))</f>
        <v>99.453125</v>
      </c>
      <c r="CM46" s="12">
        <f>IF(RTD("cqg.rtd",,"StudyData","CUS10","FG",,"High","5",D46,,,,,"D")="",NA(),RTD("cqg.rtd",,"StudyData","CUS10","FG",,"High","5",D46,,,,,"T"))</f>
        <v>99.5625</v>
      </c>
      <c r="CN46" s="12">
        <f>IF(RTD("cqg.rtd",,"StudyData","CUS10","FG",,"Low","5",D46,,,,,"D")="",NA(),RTD("cqg.rtd",,"StudyData","CUS10","FG",,"Low","5",D46,,,,,"T"))</f>
        <v>99.4375</v>
      </c>
      <c r="CO46" s="12">
        <f>IF(RTD("cqg.rtd",,"StudyData","CUS10","FG",,"Close","5",D46,,,,,"D")="",NA(),RTD("cqg.rtd",,"StudyData","CUS10","FG",,"Close","5",D46,,,,,"T"))</f>
        <v>99.515625</v>
      </c>
      <c r="CP46" s="12"/>
    </row>
    <row r="47" spans="2:94" ht="11.25" customHeight="1" x14ac:dyDescent="0.3">
      <c r="B47" s="13">
        <f>RTD("cqg.rtd",,"StudyData","SUBMINUTE((CUS10),1,Regular)","FG",,"Time","5",D47,,,,,"D")</f>
        <v>42342.444710648146</v>
      </c>
      <c r="C47" s="54">
        <f>IF(RTD("cqg.rtd",,"StudyData","SUBMINUTE((CUS10),1,FillGap)","Bar",,"Close","5",D47,,,,,"T")="",NA(),DOLLARFR(RTD("cqg.rtd",,"StudyData","SUBMINUTE((CUS10),1,FillGap)","Bar",,"Close","5",D47,,,,,"T"),32))</f>
        <v>99.21</v>
      </c>
      <c r="D47" s="14">
        <f t="shared" si="6"/>
        <v>-41</v>
      </c>
      <c r="E47" s="15">
        <f>IF( RTD("cqg.rtd",,"StudyData", "AlgOrdBidVol(SUBMINUTE((CUS10),1,Regular),1,0)",  "Bar",, "Open", "5",D47,,,,,"D")="",0,RTD("cqg.rtd",,"StudyData", "AlgOrdBidVol(SUBMINUTE((CUS10),1,Regular),1,0)",  "Bar",, "Open", "5",D47,,,,,"D"))</f>
        <v>0</v>
      </c>
      <c r="F47" s="15">
        <f xml:space="preserve"> IF(RTD("cqg.rtd",,"StudyData", "AlgOrdAskVol(SUBMINUTE((CUS10),1,Regular),1,0)",  "Bar",, "Open", "5",D47,,,,,"D")="",0,RTD("cqg.rtd",,"StudyData", "AlgOrdAskVol(SUBMINUTE((CUS10),1,Regular),1,0)",  "Bar",, "Open", "5",D47,,,,,"D"))</f>
        <v>0</v>
      </c>
      <c r="G47" s="18">
        <f xml:space="preserve"> RTD("cqg.rtd",,"StudyData","BAVolCr.BidVol^(SUBMINUTE((CUS10),1,FillGap),5,0)",  "Bar",, "Open", "5",D47,,,,,"D")</f>
        <v>0</v>
      </c>
      <c r="H47" s="18">
        <f xml:space="preserve"> RTD("cqg.rtd",,"StudyData","BAVolCr.AskVol^(SUBMINUTE((CUS10),1,Regular),5,0)",  "Bar",, "Open", "5",D47,,,,,"D")</f>
        <v>4000</v>
      </c>
      <c r="I47" s="18">
        <f t="shared" si="0"/>
        <v>0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63">
        <f>RTD("cqg.rtd",,"StudyData","SUBMINUTE((CUS10),5,Regular)","FG",,"Time","5",D47,,,,,"D")</f>
        <v>42342.442766203705</v>
      </c>
      <c r="AA47" s="56">
        <f>IF(RTD("cqg.rtd",,"StudyData","SUBMINUTE((CUS10),5,Regular)","FG",,"Open","5",D47,,,,,"D")="",NA(),DOLLARFR(RTD("cqg.rtd",,"StudyData","SUBMINUTE((CUS10),5,Regular)","FG",,"Open","5",D47,,,,,"T"),32))</f>
        <v>99.204999999999998</v>
      </c>
      <c r="AB47" s="56">
        <f>IF(RTD("cqg.rtd",,"StudyData","SUBMINUTE((CUS10),5,Regular)","FG",,"High","5",D47,,,,,"D")="",NA(),DOLLARFR(RTD("cqg.rtd",,"StudyData","SUBMINUTE((CUS10),5,Regular)","FG",,"High","5",D47,,,,,"T"),32))</f>
        <v>99.21</v>
      </c>
      <c r="AC47" s="56">
        <f>IF(RTD("cqg.rtd",,"StudyData","SUBMINUTE((CUS10),5,Regular)","FG",,"Low","5",D47,,,,,"D")="",NA(),DOLLARFR(RTD("cqg.rtd",,"StudyData","SUBMINUTE((CUS10),5,Regular)","FG",,"Low","5",D47,,,,,"T"),32))</f>
        <v>99.204999999999998</v>
      </c>
      <c r="AD47" s="55">
        <f>IF(RTD("cqg.rtd",,"StudyData","SUBMINUTE((CUS10),5,FillGap)","Bar",,"Close","5",D47,,,,,"T")="",NA(),DOLLARFR(RTD("cqg.rtd",,"StudyData","SUBMINUTE((CUS10),5,FillGap)","Bar",,"Close","5",D47,,,,,"T"),32))</f>
        <v>99.204999999999998</v>
      </c>
      <c r="AE47" s="14">
        <f>IF( RTD("cqg.rtd",,"StudyData","AlgOrdBidVol(SUBMINUTE((CUS10),5,Regular),1,0)",  "Bar",, "Open", "5",D47,,,,,"D")="",0,RTD("cqg.rtd",,"StudyData","AlgOrdBidVol(SUBMINUTE((CUS10),5,Regular),1,0)",  "Bar",, "Open", "5",D47,,,,,"D"))</f>
        <v>0</v>
      </c>
      <c r="AF47" s="14">
        <f>IF( RTD("cqg.rtd",,"StudyData","AlgOrdAskVol(SUBMINUTE((CUS10),5,Regular),1,0)",  "Bar",, "Open", "5",D47,,,,,"D")="",0,RTD("cqg.rtd",,"StudyData","AlgOrdAskVol(SUBMINUTE((CUS10),5,Regular),1,0)",  "Bar",, "Open", "5",D47,,,,,"D"))</f>
        <v>0</v>
      </c>
      <c r="AG47" s="3">
        <f xml:space="preserve"> RTD("cqg.rtd",,"StudyData","BAVolCr.BidVol^(SUBMINUTE((CUS10),5,Regular),5,0)",  "Bar",, "Open", "5",D47,,,,,"D")</f>
        <v>0</v>
      </c>
      <c r="AH47" s="3">
        <f xml:space="preserve"> RTD("cqg.rtd",,"StudyData","BAVolCr.AskVol^(SUBMINUTE((CUS10),5,Regular),5,0)",  "Bar",, "Open", "5",D47,,,,,"D")</f>
        <v>0</v>
      </c>
      <c r="AI47" s="12">
        <f t="shared" si="1"/>
        <v>0</v>
      </c>
      <c r="AJ47" s="16"/>
      <c r="AK47" s="17">
        <f>RTD("cqg.rtd",,"StudyData","CUS10","Bar",,"Time","1",D47,,,,,"D")</f>
        <v>42342.416666666664</v>
      </c>
      <c r="AL47" s="57">
        <f>IF(RTD("cqg.rtd",,"StudyData","CUS10","FG",,"Open","1",D47,,,,,"D")="",NA(),DOLLARFR(RTD("cqg.rtd",,"StudyData","CUS10","FG",,"Open","1",D47,,,,,"T"),32))</f>
        <v>99.16</v>
      </c>
      <c r="AM47" s="57">
        <f>IF(RTD("cqg.rtd",,"StudyData","CUS10","FG",,"High","1",D47,,,,,"D")="",NA(),DOLLARFR(RTD("cqg.rtd",,"StudyData","CUS10","FG",,"High","1",D47,,,,,"T"),32))</f>
        <v>99.16</v>
      </c>
      <c r="AN47" s="57">
        <f>IF(RTD("cqg.rtd",,"StudyData","CUS10","FG",,"Low","1",D47,,,,,"D")="",NA(),DOLLARFR(RTD("cqg.rtd",,"StudyData","CUS10","FG",,"Low","1",D47,,,,,"T"),32))</f>
        <v>99.15</v>
      </c>
      <c r="AO47" s="58">
        <f>IF(RTD("cqg.rtd",,"StudyData","CUS10","FG",,"Close","1",D47,,,,,"T")="",NA(),DOLLARFR(RTD("cqg.rtd",,"StudyData","CUS10","FG",,"Close","1",D47,,,,,"T"),32))</f>
        <v>99.16</v>
      </c>
      <c r="AP47" s="15">
        <f>IF( RTD("cqg.rtd",,"StudyData", "AlgOrdBidVol(CUS10)",  "Bar",, "Open", "1",D47,,,,,"D")="",0,RTD("cqg.rtd",,"StudyData", "AlgOrdBidVol(CUS10)",  "Bar",, "Open", "1",D47,,,,,"D"))</f>
        <v>1</v>
      </c>
      <c r="AQ47" s="15">
        <f xml:space="preserve"> IF(RTD("cqg.rtd",,"StudyData", "AlgOrdAskVol(CUS10)",  "Bar",, "Open", "1",D47,,,,,"D")="",0,RTD("cqg.rtd",,"StudyData", "AlgOrdAskVol(CUS10)",  "Bar",, "Open", "1",D47,,,,,"D"))</f>
        <v>0</v>
      </c>
      <c r="AR47" s="18">
        <f xml:space="preserve"> RTD("cqg.rtd",,"StudyData","BAVolCr.BidVol^(CUS10)",  "Bar",, "Open", "1",D47,,,,,"D")</f>
        <v>74</v>
      </c>
      <c r="AS47" s="18">
        <f xml:space="preserve"> RTD("cqg.rtd",,"StudyData","BAVolCr.AskVol^(CUS10)",  "Bar",, "Open", "1",D47,,,,,"D")</f>
        <v>28</v>
      </c>
      <c r="AT47" s="53">
        <f t="shared" si="2"/>
        <v>0</v>
      </c>
      <c r="AU47" s="10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36">
        <f>RTD("cqg.rtd",,"StudyData","CUS10","Bar",,"Time","5",D47,,,,,"D")</f>
        <v>42342.302083333336</v>
      </c>
      <c r="BM47" s="59">
        <f>IF(RTD("cqg.rtd",,"StudyData","CUS10","FG",,"Open","5",D47,,,,,"D")="",NA(),DOLLARFR(RTD("cqg.rtd",,"StudyData","CUS10","FG",,"Open","5",D47,,,,,"T"),32))</f>
        <v>99.135000000000005</v>
      </c>
      <c r="BN47" s="54">
        <f>IF(RTD("cqg.rtd",,"StudyData","CUS10","FG",,"High","5",D47,,,,,"D")="",NA(),DOLLARFR(RTD("cqg.rtd",,"StudyData","CUS10","FG",,"High","5",D47,,,,,"T"),32))</f>
        <v>99.15</v>
      </c>
      <c r="BO47" s="60">
        <f>IF(RTD("cqg.rtd",,"StudyData","CUS10","FG",,"Low","5",D47,,,,,"D")="",NA(),DOLLARFR(RTD("cqg.rtd",,"StudyData","CUS10","FG",,"Low","5",D47,,,,,"T"),32))</f>
        <v>99.13</v>
      </c>
      <c r="BP47" s="59">
        <f>IF(RTD("cqg.rtd",,"StudyData","CUS10","FG",,"Close","5",D47,,,,,"T")="",NA(),DOLLARFR(RTD("cqg.rtd",,"StudyData","CUS10","FG",,"Close","5",D47,,,,,"T"),32))</f>
        <v>99.14</v>
      </c>
      <c r="BQ47" s="14">
        <f>IF( RTD("cqg.rtd",,"StudyData","AlgOrdBidVol(CUS10)",  "Bar",, "Open", "5",D47,,,,,"D")="",0,RTD("cqg.rtd",,"StudyData","AlgOrdBidVol(CUS10)",  "Bar",, "Open", "5",D47,,,,,"D"))</f>
        <v>0</v>
      </c>
      <c r="BR47" s="14">
        <f>IF( RTD("cqg.rtd",,"StudyData","AlgOrdAskVol(CUS10)",  "Bar",, "Open", "5",D47,,,,,"D")="",0,RTD("cqg.rtd",,"StudyData","AlgOrdAskVol(CUS10)",  "Bar",, "Open", "5",D47,,,,,"D"))</f>
        <v>72</v>
      </c>
      <c r="BS47" s="12">
        <f xml:space="preserve"> RTD("cqg.rtd",,"StudyData","BAVolCr.BidVol^(CUS10)",  "Bar",, "Open", "5",D47,,,,,"D")</f>
        <v>296</v>
      </c>
      <c r="BT47" s="12">
        <f xml:space="preserve"> RTD("cqg.rtd",,"StudyData","BAVolCr.AskVol^(CUS10)",  "Bar",, "Open", "5",D47,,,,,"D")</f>
        <v>285</v>
      </c>
      <c r="BU47" s="12">
        <f t="shared" si="3"/>
        <v>-1</v>
      </c>
      <c r="BZ47" s="12">
        <f>IF(RTD("cqg.rtd",,"StudyData","SUBMINUTE((CUS10),1,FillGap)","Bar",,"Close","5",D47,,,,,"T")="",NA(),RTD("cqg.rtd",,"StudyData","SUBMINUTE((CUS10),1,FillGap)","Bar",,"Close","5",D47,,,,,"T"))</f>
        <v>99.65625</v>
      </c>
      <c r="CA47" s="12"/>
      <c r="CB47" s="12">
        <f>IF(RTD("cqg.rtd",,"StudyData","SUBMINUTE((CUS10),5,Regular)","FG",,"Open","5",D47,,,,,"D")="",NA(),RTD("cqg.rtd",,"StudyData","SUBMINUTE((CUS10),5,Regular)","FG",,"Open","5",D47,,,,,"T"))</f>
        <v>99.640625</v>
      </c>
      <c r="CC47" s="12">
        <f>IF(RTD("cqg.rtd",,"StudyData","SUBMINUTE((CUS10),5,Regular)","FG",,"High","5",D47,,,,,"D")="",NA(),RTD("cqg.rtd",,"StudyData","SUBMINUTE((CUS10),5,Regular)","FG",,"High","5",D47,,,,,"T"))</f>
        <v>99.65625</v>
      </c>
      <c r="CD47" s="12">
        <f>IF(RTD("cqg.rtd",,"StudyData","SUBMINUTE((CUS10),5,Regular)","FG",,"Low","5",D47,,,,,"D")="",NA(),RTD("cqg.rtd",,"StudyData","SUBMINUTE((CUS10),5,Regular)","FG",,"Low","5",D47,,,,,"T"))</f>
        <v>99.640625</v>
      </c>
      <c r="CE47" s="12">
        <f>IF(RTD("cqg.rtd",,"StudyData","SUBMINUTE((CUS10),5,Regular)","FG",,"Close","5",D47,,,,,"D")="",NA(),RTD("cqg.rtd",,"StudyData","SUBMINUTE((CUS10),5,Regular)","FG",,"Close","5",D47,,,,,"T"))</f>
        <v>99.640625</v>
      </c>
      <c r="CF47" s="12"/>
      <c r="CG47" s="12">
        <f>IF(RTD("cqg.rtd",,"StudyData","CUS10","FG",,"Open","1",D47,,,,,"D")="",NA(),RTD("cqg.rtd",,"StudyData","CUS10","FG",,"Open","1",D47,,,,,"T"))</f>
        <v>99.5</v>
      </c>
      <c r="CH47" s="12">
        <f>IF(RTD("cqg.rtd",,"StudyData","CUS10","FG",,"High","1",D47,,,,,"D")="",NA(),RTD("cqg.rtd",,"StudyData","CUS10","FG",,"High","1",D47,,,,,"T"))</f>
        <v>99.5</v>
      </c>
      <c r="CI47" s="12">
        <f>IF(RTD("cqg.rtd",,"StudyData","CUS10","FG",,"Low","1",D47,,,,,"D")="",NA(),RTD("cqg.rtd",,"StudyData","CUS10","FG",,"Low","1",D47,,,,,"T"))</f>
        <v>99.46875</v>
      </c>
      <c r="CJ47" s="12">
        <f>IF(RTD("cqg.rtd",,"StudyData","CUS10","FG",,"Close","1",D47,,,,,"D")="",NA(),RTD("cqg.rtd",,"StudyData","CUS10","FG",,"Close","1",D47,,,,,"T"))</f>
        <v>99.5</v>
      </c>
      <c r="CK47" s="12"/>
      <c r="CL47" s="12">
        <f>IF(RTD("cqg.rtd",,"StudyData","CUS10","FG",,"Open","5",D47,,,,,"D")="",NA(),RTD("cqg.rtd",,"StudyData","CUS10","FG",,"Open","5",D47,,,,,"T"))</f>
        <v>99.421875</v>
      </c>
      <c r="CM47" s="12">
        <f>IF(RTD("cqg.rtd",,"StudyData","CUS10","FG",,"High","5",D47,,,,,"D")="",NA(),RTD("cqg.rtd",,"StudyData","CUS10","FG",,"High","5",D47,,,,,"T"))</f>
        <v>99.46875</v>
      </c>
      <c r="CN47" s="12">
        <f>IF(RTD("cqg.rtd",,"StudyData","CUS10","FG",,"Low","5",D47,,,,,"D")="",NA(),RTD("cqg.rtd",,"StudyData","CUS10","FG",,"Low","5",D47,,,,,"T"))</f>
        <v>99.40625</v>
      </c>
      <c r="CO47" s="12">
        <f>IF(RTD("cqg.rtd",,"StudyData","CUS10","FG",,"Close","5",D47,,,,,"D")="",NA(),RTD("cqg.rtd",,"StudyData","CUS10","FG",,"Close","5",D47,,,,,"T"))</f>
        <v>99.4375</v>
      </c>
      <c r="CP47" s="12"/>
    </row>
    <row r="48" spans="2:94" ht="11.25" customHeight="1" x14ac:dyDescent="0.3">
      <c r="B48" s="13">
        <f>RTD("cqg.rtd",,"StudyData","SUBMINUTE((CUS10),1,Regular)","FG",,"Time","5",D48,,,,,"D")</f>
        <v>42342.444699074076</v>
      </c>
      <c r="C48" s="54">
        <f>IF(RTD("cqg.rtd",,"StudyData","SUBMINUTE((CUS10),1,FillGap)","Bar",,"Close","5",D48,,,,,"T")="",NA(),DOLLARFR(RTD("cqg.rtd",,"StudyData","SUBMINUTE((CUS10),1,FillGap)","Bar",,"Close","5",D48,,,,,"T"),32))</f>
        <v>99.215000000000003</v>
      </c>
      <c r="D48" s="14">
        <f t="shared" si="6"/>
        <v>-42</v>
      </c>
      <c r="E48" s="15">
        <f>IF( RTD("cqg.rtd",,"StudyData", "AlgOrdBidVol(SUBMINUTE((CUS10),1,Regular),1,0)",  "Bar",, "Open", "5",D48,,,,,"D")="",0,RTD("cqg.rtd",,"StudyData", "AlgOrdBidVol(SUBMINUTE((CUS10),1,Regular),1,0)",  "Bar",, "Open", "5",D48,,,,,"D"))</f>
        <v>0</v>
      </c>
      <c r="F48" s="15">
        <f xml:space="preserve"> IF(RTD("cqg.rtd",,"StudyData", "AlgOrdAskVol(SUBMINUTE((CUS10),1,Regular),1,0)",  "Bar",, "Open", "5",D48,,,,,"D")="",0,RTD("cqg.rtd",,"StudyData", "AlgOrdAskVol(SUBMINUTE((CUS10),1,Regular),1,0)",  "Bar",, "Open", "5",D48,,,,,"D"))</f>
        <v>0</v>
      </c>
      <c r="G48" s="18">
        <f xml:space="preserve"> RTD("cqg.rtd",,"StudyData","BAVolCr.BidVol^(SUBMINUTE((CUS10),1,FillGap),5,0)",  "Bar",, "Open", "5",D48,,,,,"D")</f>
        <v>0</v>
      </c>
      <c r="H48" s="18">
        <f xml:space="preserve"> RTD("cqg.rtd",,"StudyData","BAVolCr.AskVol^(SUBMINUTE((CUS10),1,Regular),5,0)",  "Bar",, "Open", "5",D48,,,,,"D")</f>
        <v>5000</v>
      </c>
      <c r="I48" s="18">
        <f t="shared" si="0"/>
        <v>0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63">
        <f>RTD("cqg.rtd",,"StudyData","SUBMINUTE((CUS10),5,Regular)","FG",,"Time","5",D48,,,,,"D")</f>
        <v>42342.442708333336</v>
      </c>
      <c r="AA48" s="56">
        <f>IF(RTD("cqg.rtd",,"StudyData","SUBMINUTE((CUS10),5,Regular)","FG",,"Open","5",D48,,,,,"D")="",NA(),DOLLARFR(RTD("cqg.rtd",,"StudyData","SUBMINUTE((CUS10),5,Regular)","FG",,"Open","5",D48,,,,,"T"),32))</f>
        <v>99.21</v>
      </c>
      <c r="AB48" s="56">
        <f>IF(RTD("cqg.rtd",,"StudyData","SUBMINUTE((CUS10),5,Regular)","FG",,"High","5",D48,,,,,"D")="",NA(),DOLLARFR(RTD("cqg.rtd",,"StudyData","SUBMINUTE((CUS10),5,Regular)","FG",,"High","5",D48,,,,,"T"),32))</f>
        <v>99.21</v>
      </c>
      <c r="AC48" s="56">
        <f>IF(RTD("cqg.rtd",,"StudyData","SUBMINUTE((CUS10),5,Regular)","FG",,"Low","5",D48,,,,,"D")="",NA(),DOLLARFR(RTD("cqg.rtd",,"StudyData","SUBMINUTE((CUS10),5,Regular)","FG",,"Low","5",D48,,,,,"T"),32))</f>
        <v>99.204999999999998</v>
      </c>
      <c r="AD48" s="55">
        <f>IF(RTD("cqg.rtd",,"StudyData","SUBMINUTE((CUS10),5,FillGap)","Bar",,"Close","5",D48,,,,,"T")="",NA(),DOLLARFR(RTD("cqg.rtd",,"StudyData","SUBMINUTE((CUS10),5,FillGap)","Bar",,"Close","5",D48,,,,,"T"),32))</f>
        <v>99.204999999999998</v>
      </c>
      <c r="AE48" s="14">
        <f>IF( RTD("cqg.rtd",,"StudyData","AlgOrdBidVol(SUBMINUTE((CUS10),5,Regular),1,0)",  "Bar",, "Open", "5",D48,,,,,"D")="",0,RTD("cqg.rtd",,"StudyData","AlgOrdBidVol(SUBMINUTE((CUS10),5,Regular),1,0)",  "Bar",, "Open", "5",D48,,,,,"D"))</f>
        <v>0</v>
      </c>
      <c r="AF48" s="14">
        <f>IF( RTD("cqg.rtd",,"StudyData","AlgOrdAskVol(SUBMINUTE((CUS10),5,Regular),1,0)",  "Bar",, "Open", "5",D48,,,,,"D")="",0,RTD("cqg.rtd",,"StudyData","AlgOrdAskVol(SUBMINUTE((CUS10),5,Regular),1,0)",  "Bar",, "Open", "5",D48,,,,,"D"))</f>
        <v>0</v>
      </c>
      <c r="AG48" s="3">
        <f xml:space="preserve"> RTD("cqg.rtd",,"StudyData","BAVolCr.BidVol^(SUBMINUTE((CUS10),5,Regular),5,0)",  "Bar",, "Open", "5",D48,,,,,"D")</f>
        <v>0</v>
      </c>
      <c r="AH48" s="3">
        <f xml:space="preserve"> RTD("cqg.rtd",,"StudyData","BAVolCr.AskVol^(SUBMINUTE((CUS10),5,Regular),5,0)",  "Bar",, "Open", "5",D48,,,,,"D")</f>
        <v>0</v>
      </c>
      <c r="AI48" s="12">
        <f t="shared" si="1"/>
        <v>0</v>
      </c>
      <c r="AJ48" s="16"/>
      <c r="AK48" s="17">
        <f>RTD("cqg.rtd",,"StudyData","CUS10","Bar",,"Time","1",D48,,,,,"D")</f>
        <v>42342.415972222225</v>
      </c>
      <c r="AL48" s="57">
        <f>IF(RTD("cqg.rtd",,"StudyData","CUS10","FG",,"Open","1",D48,,,,,"D")="",NA(),DOLLARFR(RTD("cqg.rtd",,"StudyData","CUS10","FG",,"Open","1",D48,,,,,"T"),32))</f>
        <v>99.16</v>
      </c>
      <c r="AM48" s="57">
        <f>IF(RTD("cqg.rtd",,"StudyData","CUS10","FG",,"High","1",D48,,,,,"D")="",NA(),DOLLARFR(RTD("cqg.rtd",,"StudyData","CUS10","FG",,"High","1",D48,,,,,"T"),32))</f>
        <v>99.165000000000006</v>
      </c>
      <c r="AN48" s="57">
        <f>IF(RTD("cqg.rtd",,"StudyData","CUS10","FG",,"Low","1",D48,,,,,"D")="",NA(),DOLLARFR(RTD("cqg.rtd",,"StudyData","CUS10","FG",,"Low","1",D48,,,,,"T"),32))</f>
        <v>99.155000000000001</v>
      </c>
      <c r="AO48" s="58">
        <f>IF(RTD("cqg.rtd",,"StudyData","CUS10","FG",,"Close","1",D48,,,,,"T")="",NA(),DOLLARFR(RTD("cqg.rtd",,"StudyData","CUS10","FG",,"Close","1",D48,,,,,"T"),32))</f>
        <v>99.155000000000001</v>
      </c>
      <c r="AP48" s="15">
        <f>IF( RTD("cqg.rtd",,"StudyData", "AlgOrdBidVol(CUS10)",  "Bar",, "Open", "1",D48,,,,,"D")="",0,RTD("cqg.rtd",,"StudyData", "AlgOrdBidVol(CUS10)",  "Bar",, "Open", "1",D48,,,,,"D"))</f>
        <v>3</v>
      </c>
      <c r="AQ48" s="15">
        <f xml:space="preserve"> IF(RTD("cqg.rtd",,"StudyData", "AlgOrdAskVol(CUS10)",  "Bar",, "Open", "1",D48,,,,,"D")="",0,RTD("cqg.rtd",,"StudyData", "AlgOrdAskVol(CUS10)",  "Bar",, "Open", "1",D48,,,,,"D"))</f>
        <v>0</v>
      </c>
      <c r="AR48" s="18">
        <f xml:space="preserve"> RTD("cqg.rtd",,"StudyData","BAVolCr.BidVol^(CUS10)",  "Bar",, "Open", "1",D48,,,,,"D")</f>
        <v>63</v>
      </c>
      <c r="AS48" s="18">
        <f xml:space="preserve"> RTD("cqg.rtd",,"StudyData","BAVolCr.AskVol^(CUS10)",  "Bar",, "Open", "1",D48,,,,,"D")</f>
        <v>44</v>
      </c>
      <c r="AT48" s="53">
        <f t="shared" si="2"/>
        <v>0</v>
      </c>
      <c r="AU48" s="10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36">
        <f>RTD("cqg.rtd",,"StudyData","CUS10","Bar",,"Time","5",D48,,,,,"D")</f>
        <v>42342.298611111109</v>
      </c>
      <c r="BM48" s="59">
        <f>IF(RTD("cqg.rtd",,"StudyData","CUS10","FG",,"Open","5",D48,,,,,"D")="",NA(),DOLLARFR(RTD("cqg.rtd",,"StudyData","CUS10","FG",,"Open","5",D48,,,,,"T"),32))</f>
        <v>99.135000000000005</v>
      </c>
      <c r="BN48" s="54">
        <f>IF(RTD("cqg.rtd",,"StudyData","CUS10","FG",,"High","5",D48,,,,,"D")="",NA(),DOLLARFR(RTD("cqg.rtd",,"StudyData","CUS10","FG",,"High","5",D48,,,,,"T"),32))</f>
        <v>99.14</v>
      </c>
      <c r="BO48" s="60">
        <f>IF(RTD("cqg.rtd",,"StudyData","CUS10","FG",,"Low","5",D48,,,,,"D")="",NA(),DOLLARFR(RTD("cqg.rtd",,"StudyData","CUS10","FG",,"Low","5",D48,,,,,"T"),32))</f>
        <v>99.125</v>
      </c>
      <c r="BP48" s="59">
        <f>IF(RTD("cqg.rtd",,"StudyData","CUS10","FG",,"Close","5",D48,,,,,"T")="",NA(),DOLLARFR(RTD("cqg.rtd",,"StudyData","CUS10","FG",,"Close","5",D48,,,,,"T"),32))</f>
        <v>99.135000000000005</v>
      </c>
      <c r="BQ48" s="14">
        <f>IF( RTD("cqg.rtd",,"StudyData","AlgOrdBidVol(CUS10)",  "Bar",, "Open", "5",D48,,,,,"D")="",0,RTD("cqg.rtd",,"StudyData","AlgOrdBidVol(CUS10)",  "Bar",, "Open", "5",D48,,,,,"D"))</f>
        <v>0</v>
      </c>
      <c r="BR48" s="14">
        <f>IF( RTD("cqg.rtd",,"StudyData","AlgOrdAskVol(CUS10)",  "Bar",, "Open", "5",D48,,,,,"D")="",0,RTD("cqg.rtd",,"StudyData","AlgOrdAskVol(CUS10)",  "Bar",, "Open", "5",D48,,,,,"D"))</f>
        <v>17</v>
      </c>
      <c r="BS48" s="12">
        <f xml:space="preserve"> RTD("cqg.rtd",,"StudyData","BAVolCr.BidVol^(CUS10)",  "Bar",, "Open", "5",D48,,,,,"D")</f>
        <v>285</v>
      </c>
      <c r="BT48" s="12">
        <f xml:space="preserve"> RTD("cqg.rtd",,"StudyData","BAVolCr.AskVol^(CUS10)",  "Bar",, "Open", "5",D48,,,,,"D")</f>
        <v>181</v>
      </c>
      <c r="BU48" s="12">
        <f t="shared" si="3"/>
        <v>0</v>
      </c>
      <c r="BZ48" s="12">
        <f>IF(RTD("cqg.rtd",,"StudyData","SUBMINUTE((CUS10),1,FillGap)","Bar",,"Close","5",D48,,,,,"T")="",NA(),RTD("cqg.rtd",,"StudyData","SUBMINUTE((CUS10),1,FillGap)","Bar",,"Close","5",D48,,,,,"T"))</f>
        <v>99.671875</v>
      </c>
      <c r="CA48" s="12"/>
      <c r="CB48" s="12">
        <f>IF(RTD("cqg.rtd",,"StudyData","SUBMINUTE((CUS10),5,Regular)","FG",,"Open","5",D48,,,,,"D")="",NA(),RTD("cqg.rtd",,"StudyData","SUBMINUTE((CUS10),5,Regular)","FG",,"Open","5",D48,,,,,"T"))</f>
        <v>99.65625</v>
      </c>
      <c r="CC48" s="12">
        <f>IF(RTD("cqg.rtd",,"StudyData","SUBMINUTE((CUS10),5,Regular)","FG",,"High","5",D48,,,,,"D")="",NA(),RTD("cqg.rtd",,"StudyData","SUBMINUTE((CUS10),5,Regular)","FG",,"High","5",D48,,,,,"T"))</f>
        <v>99.65625</v>
      </c>
      <c r="CD48" s="12">
        <f>IF(RTD("cqg.rtd",,"StudyData","SUBMINUTE((CUS10),5,Regular)","FG",,"Low","5",D48,,,,,"D")="",NA(),RTD("cqg.rtd",,"StudyData","SUBMINUTE((CUS10),5,Regular)","FG",,"Low","5",D48,,,,,"T"))</f>
        <v>99.640625</v>
      </c>
      <c r="CE48" s="12">
        <f>IF(RTD("cqg.rtd",,"StudyData","SUBMINUTE((CUS10),5,Regular)","FG",,"Close","5",D48,,,,,"D")="",NA(),RTD("cqg.rtd",,"StudyData","SUBMINUTE((CUS10),5,Regular)","FG",,"Close","5",D48,,,,,"T"))</f>
        <v>99.640625</v>
      </c>
      <c r="CF48" s="12"/>
      <c r="CG48" s="12">
        <f>IF(RTD("cqg.rtd",,"StudyData","CUS10","FG",,"Open","1",D48,,,,,"D")="",NA(),RTD("cqg.rtd",,"StudyData","CUS10","FG",,"Open","1",D48,,,,,"T"))</f>
        <v>99.5</v>
      </c>
      <c r="CH48" s="12">
        <f>IF(RTD("cqg.rtd",,"StudyData","CUS10","FG",,"High","1",D48,,,,,"D")="",NA(),RTD("cqg.rtd",,"StudyData","CUS10","FG",,"High","1",D48,,,,,"T"))</f>
        <v>99.515625</v>
      </c>
      <c r="CI48" s="12">
        <f>IF(RTD("cqg.rtd",,"StudyData","CUS10","FG",,"Low","1",D48,,,,,"D")="",NA(),RTD("cqg.rtd",,"StudyData","CUS10","FG",,"Low","1",D48,,,,,"T"))</f>
        <v>99.484375</v>
      </c>
      <c r="CJ48" s="12">
        <f>IF(RTD("cqg.rtd",,"StudyData","CUS10","FG",,"Close","1",D48,,,,,"D")="",NA(),RTD("cqg.rtd",,"StudyData","CUS10","FG",,"Close","1",D48,,,,,"T"))</f>
        <v>99.484375</v>
      </c>
      <c r="CK48" s="12"/>
      <c r="CL48" s="12">
        <f>IF(RTD("cqg.rtd",,"StudyData","CUS10","FG",,"Open","5",D48,,,,,"D")="",NA(),RTD("cqg.rtd",,"StudyData","CUS10","FG",,"Open","5",D48,,,,,"T"))</f>
        <v>99.421875</v>
      </c>
      <c r="CM48" s="12">
        <f>IF(RTD("cqg.rtd",,"StudyData","CUS10","FG",,"High","5",D48,,,,,"D")="",NA(),RTD("cqg.rtd",,"StudyData","CUS10","FG",,"High","5",D48,,,,,"T"))</f>
        <v>99.4375</v>
      </c>
      <c r="CN48" s="12">
        <f>IF(RTD("cqg.rtd",,"StudyData","CUS10","FG",,"Low","5",D48,,,,,"D")="",NA(),RTD("cqg.rtd",,"StudyData","CUS10","FG",,"Low","5",D48,,,,,"T"))</f>
        <v>99.390625</v>
      </c>
      <c r="CO48" s="12">
        <f>IF(RTD("cqg.rtd",,"StudyData","CUS10","FG",,"Close","5",D48,,,,,"D")="",NA(),RTD("cqg.rtd",,"StudyData","CUS10","FG",,"Close","5",D48,,,,,"T"))</f>
        <v>99.421875</v>
      </c>
      <c r="CP48" s="12"/>
    </row>
    <row r="49" spans="2:94" ht="11.25" customHeight="1" x14ac:dyDescent="0.3">
      <c r="B49" s="13">
        <f>RTD("cqg.rtd",,"StudyData","SUBMINUTE((CUS10),1,Regular)","FG",,"Time","5",D49,,,,,"D")</f>
        <v>42342.444687499999</v>
      </c>
      <c r="C49" s="54">
        <f>IF(RTD("cqg.rtd",,"StudyData","SUBMINUTE((CUS10),1,FillGap)","Bar",,"Close","5",D49,,,,,"T")="",NA(),DOLLARFR(RTD("cqg.rtd",,"StudyData","SUBMINUTE((CUS10),1,FillGap)","Bar",,"Close","5",D49,,,,,"T"),32))</f>
        <v>99.215000000000003</v>
      </c>
      <c r="D49" s="14">
        <f t="shared" si="6"/>
        <v>-43</v>
      </c>
      <c r="E49" s="15">
        <f>IF( RTD("cqg.rtd",,"StudyData", "AlgOrdBidVol(SUBMINUTE((CUS10),1,Regular),1,0)",  "Bar",, "Open", "5",D49,,,,,"D")="",0,RTD("cqg.rtd",,"StudyData", "AlgOrdBidVol(SUBMINUTE((CUS10),1,Regular),1,0)",  "Bar",, "Open", "5",D49,,,,,"D"))</f>
        <v>0</v>
      </c>
      <c r="F49" s="15">
        <f xml:space="preserve"> IF(RTD("cqg.rtd",,"StudyData", "AlgOrdAskVol(SUBMINUTE((CUS10),1,Regular),1,0)",  "Bar",, "Open", "5",D49,,,,,"D")="",0,RTD("cqg.rtd",,"StudyData", "AlgOrdAskVol(SUBMINUTE((CUS10),1,Regular),1,0)",  "Bar",, "Open", "5",D49,,,,,"D"))</f>
        <v>0</v>
      </c>
      <c r="G49" s="18">
        <f xml:space="preserve"> RTD("cqg.rtd",,"StudyData","BAVolCr.BidVol^(SUBMINUTE((CUS10),1,FillGap),5,0)",  "Bar",, "Open", "5",D49,,,,,"D")</f>
        <v>0</v>
      </c>
      <c r="H49" s="18">
        <f xml:space="preserve"> RTD("cqg.rtd",,"StudyData","BAVolCr.AskVol^(SUBMINUTE((CUS10),1,Regular),5,0)",  "Bar",, "Open", "5",D49,,,,,"D")</f>
        <v>5000</v>
      </c>
      <c r="I49" s="18">
        <f t="shared" si="0"/>
        <v>0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63">
        <f>RTD("cqg.rtd",,"StudyData","SUBMINUTE((CUS10),5,Regular)","FG",,"Time","5",D49,,,,,"D")</f>
        <v>42342.442650462966</v>
      </c>
      <c r="AA49" s="56">
        <f>IF(RTD("cqg.rtd",,"StudyData","SUBMINUTE((CUS10),5,Regular)","FG",,"Open","5",D49,,,,,"D")="",NA(),DOLLARFR(RTD("cqg.rtd",,"StudyData","SUBMINUTE((CUS10),5,Regular)","FG",,"Open","5",D49,,,,,"T"),32))</f>
        <v>99.204999999999998</v>
      </c>
      <c r="AB49" s="56">
        <f>IF(RTD("cqg.rtd",,"StudyData","SUBMINUTE((CUS10),5,Regular)","FG",,"High","5",D49,,,,,"D")="",NA(),DOLLARFR(RTD("cqg.rtd",,"StudyData","SUBMINUTE((CUS10),5,Regular)","FG",,"High","5",D49,,,,,"T"),32))</f>
        <v>99.21</v>
      </c>
      <c r="AC49" s="56">
        <f>IF(RTD("cqg.rtd",,"StudyData","SUBMINUTE((CUS10),5,Regular)","FG",,"Low","5",D49,,,,,"D")="",NA(),DOLLARFR(RTD("cqg.rtd",,"StudyData","SUBMINUTE((CUS10),5,Regular)","FG",,"Low","5",D49,,,,,"T"),32))</f>
        <v>99.204999999999998</v>
      </c>
      <c r="AD49" s="55">
        <f>IF(RTD("cqg.rtd",,"StudyData","SUBMINUTE((CUS10),5,FillGap)","Bar",,"Close","5",D49,,,,,"T")="",NA(),DOLLARFR(RTD("cqg.rtd",,"StudyData","SUBMINUTE((CUS10),5,FillGap)","Bar",,"Close","5",D49,,,,,"T"),32))</f>
        <v>99.21</v>
      </c>
      <c r="AE49" s="14">
        <f>IF( RTD("cqg.rtd",,"StudyData","AlgOrdBidVol(SUBMINUTE((CUS10),5,Regular),1,0)",  "Bar",, "Open", "5",D49,,,,,"D")="",0,RTD("cqg.rtd",,"StudyData","AlgOrdBidVol(SUBMINUTE((CUS10),5,Regular),1,0)",  "Bar",, "Open", "5",D49,,,,,"D"))</f>
        <v>0</v>
      </c>
      <c r="AF49" s="14">
        <f>IF( RTD("cqg.rtd",,"StudyData","AlgOrdAskVol(SUBMINUTE((CUS10),5,Regular),1,0)",  "Bar",, "Open", "5",D49,,,,,"D")="",0,RTD("cqg.rtd",,"StudyData","AlgOrdAskVol(SUBMINUTE((CUS10),5,Regular),1,0)",  "Bar",, "Open", "5",D49,,,,,"D"))</f>
        <v>0</v>
      </c>
      <c r="AG49" s="3">
        <f xml:space="preserve"> RTD("cqg.rtd",,"StudyData","BAVolCr.BidVol^(SUBMINUTE((CUS10),5,Regular),5,0)",  "Bar",, "Open", "5",D49,,,,,"D")</f>
        <v>0</v>
      </c>
      <c r="AH49" s="3">
        <f xml:space="preserve"> RTD("cqg.rtd",,"StudyData","BAVolCr.AskVol^(SUBMINUTE((CUS10),5,Regular),5,0)",  "Bar",, "Open", "5",D49,,,,,"D")</f>
        <v>0</v>
      </c>
      <c r="AI49" s="12">
        <f t="shared" si="1"/>
        <v>0</v>
      </c>
      <c r="AJ49" s="16"/>
      <c r="AK49" s="17">
        <f>RTD("cqg.rtd",,"StudyData","CUS10","Bar",,"Time","1",D49,,,,,"D")</f>
        <v>42342.415277777778</v>
      </c>
      <c r="AL49" s="57">
        <f>IF(RTD("cqg.rtd",,"StudyData","CUS10","FG",,"Open","1",D49,,,,,"D")="",NA(),DOLLARFR(RTD("cqg.rtd",,"StudyData","CUS10","FG",,"Open","1",D49,,,,,"T"),32))</f>
        <v>99.15</v>
      </c>
      <c r="AM49" s="57">
        <f>IF(RTD("cqg.rtd",,"StudyData","CUS10","FG",,"High","1",D49,,,,,"D")="",NA(),DOLLARFR(RTD("cqg.rtd",,"StudyData","CUS10","FG",,"High","1",D49,,,,,"T"),32))</f>
        <v>99.165000000000006</v>
      </c>
      <c r="AN49" s="57">
        <f>IF(RTD("cqg.rtd",,"StudyData","CUS10","FG",,"Low","1",D49,,,,,"D")="",NA(),DOLLARFR(RTD("cqg.rtd",,"StudyData","CUS10","FG",,"Low","1",D49,,,,,"T"),32))</f>
        <v>99.144999999999996</v>
      </c>
      <c r="AO49" s="58">
        <f>IF(RTD("cqg.rtd",,"StudyData","CUS10","FG",,"Close","1",D49,,,,,"T")="",NA(),DOLLARFR(RTD("cqg.rtd",,"StudyData","CUS10","FG",,"Close","1",D49,,,,,"T"),32))</f>
        <v>99.16</v>
      </c>
      <c r="AP49" s="15">
        <f>IF( RTD("cqg.rtd",,"StudyData", "AlgOrdBidVol(CUS10)",  "Bar",, "Open", "1",D49,,,,,"D")="",0,RTD("cqg.rtd",,"StudyData", "AlgOrdBidVol(CUS10)",  "Bar",, "Open", "1",D49,,,,,"D"))</f>
        <v>0</v>
      </c>
      <c r="AQ49" s="15">
        <f xml:space="preserve"> IF(RTD("cqg.rtd",,"StudyData", "AlgOrdAskVol(CUS10)",  "Bar",, "Open", "1",D49,,,,,"D")="",0,RTD("cqg.rtd",,"StudyData", "AlgOrdAskVol(CUS10)",  "Bar",, "Open", "1",D49,,,,,"D"))</f>
        <v>0</v>
      </c>
      <c r="AR49" s="18">
        <f xml:space="preserve"> RTD("cqg.rtd",,"StudyData","BAVolCr.BidVol^(CUS10)",  "Bar",, "Open", "1",D49,,,,,"D")</f>
        <v>32</v>
      </c>
      <c r="AS49" s="18">
        <f xml:space="preserve"> RTD("cqg.rtd",,"StudyData","BAVolCr.AskVol^(CUS10)",  "Bar",, "Open", "1",D49,,,,,"D")</f>
        <v>32</v>
      </c>
      <c r="AT49" s="53">
        <f t="shared" si="2"/>
        <v>0</v>
      </c>
      <c r="AU49" s="10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36">
        <f>RTD("cqg.rtd",,"StudyData","CUS10","Bar",,"Time","5",D49,,,,,"D")</f>
        <v>42342.295138888891</v>
      </c>
      <c r="BM49" s="59">
        <f>IF(RTD("cqg.rtd",,"StudyData","CUS10","FG",,"Open","5",D49,,,,,"D")="",NA(),DOLLARFR(RTD("cqg.rtd",,"StudyData","CUS10","FG",,"Open","5",D49,,,,,"T"),32))</f>
        <v>99.135000000000005</v>
      </c>
      <c r="BN49" s="54">
        <f>IF(RTD("cqg.rtd",,"StudyData","CUS10","FG",,"High","5",D49,,,,,"D")="",NA(),DOLLARFR(RTD("cqg.rtd",,"StudyData","CUS10","FG",,"High","5",D49,,,,,"T"),32))</f>
        <v>99.135000000000005</v>
      </c>
      <c r="BO49" s="60">
        <f>IF(RTD("cqg.rtd",,"StudyData","CUS10","FG",,"Low","5",D49,,,,,"D")="",NA(),DOLLARFR(RTD("cqg.rtd",,"StudyData","CUS10","FG",,"Low","5",D49,,,,,"T"),32))</f>
        <v>99.12</v>
      </c>
      <c r="BP49" s="59">
        <f>IF(RTD("cqg.rtd",,"StudyData","CUS10","FG",,"Close","5",D49,,,,,"T")="",NA(),DOLLARFR(RTD("cqg.rtd",,"StudyData","CUS10","FG",,"Close","5",D49,,,,,"T"),32))</f>
        <v>99.125</v>
      </c>
      <c r="BQ49" s="14">
        <f>IF( RTD("cqg.rtd",,"StudyData","AlgOrdBidVol(CUS10)",  "Bar",, "Open", "5",D49,,,,,"D")="",0,RTD("cqg.rtd",,"StudyData","AlgOrdBidVol(CUS10)",  "Bar",, "Open", "5",D49,,,,,"D"))</f>
        <v>1</v>
      </c>
      <c r="BR49" s="14">
        <f>IF( RTD("cqg.rtd",,"StudyData","AlgOrdAskVol(CUS10)",  "Bar",, "Open", "5",D49,,,,,"D")="",0,RTD("cqg.rtd",,"StudyData","AlgOrdAskVol(CUS10)",  "Bar",, "Open", "5",D49,,,,,"D"))</f>
        <v>7</v>
      </c>
      <c r="BS49" s="12">
        <f xml:space="preserve"> RTD("cqg.rtd",,"StudyData","BAVolCr.BidVol^(CUS10)",  "Bar",, "Open", "5",D49,,,,,"D")</f>
        <v>252</v>
      </c>
      <c r="BT49" s="12">
        <f xml:space="preserve"> RTD("cqg.rtd",,"StudyData","BAVolCr.AskVol^(CUS10)",  "Bar",, "Open", "5",D49,,,,,"D")</f>
        <v>157</v>
      </c>
      <c r="BU49" s="12">
        <f t="shared" si="3"/>
        <v>0</v>
      </c>
      <c r="BZ49" s="12">
        <f>IF(RTD("cqg.rtd",,"StudyData","SUBMINUTE((CUS10),1,FillGap)","Bar",,"Close","5",D49,,,,,"T")="",NA(),RTD("cqg.rtd",,"StudyData","SUBMINUTE((CUS10),1,FillGap)","Bar",,"Close","5",D49,,,,,"T"))</f>
        <v>99.671875</v>
      </c>
      <c r="CA49" s="12"/>
      <c r="CB49" s="12">
        <f>IF(RTD("cqg.rtd",,"StudyData","SUBMINUTE((CUS10),5,Regular)","FG",,"Open","5",D49,,,,,"D")="",NA(),RTD("cqg.rtd",,"StudyData","SUBMINUTE((CUS10),5,Regular)","FG",,"Open","5",D49,,,,,"T"))</f>
        <v>99.640625</v>
      </c>
      <c r="CC49" s="12">
        <f>IF(RTD("cqg.rtd",,"StudyData","SUBMINUTE((CUS10),5,Regular)","FG",,"High","5",D49,,,,,"D")="",NA(),RTD("cqg.rtd",,"StudyData","SUBMINUTE((CUS10),5,Regular)","FG",,"High","5",D49,,,,,"T"))</f>
        <v>99.65625</v>
      </c>
      <c r="CD49" s="12">
        <f>IF(RTD("cqg.rtd",,"StudyData","SUBMINUTE((CUS10),5,Regular)","FG",,"Low","5",D49,,,,,"D")="",NA(),RTD("cqg.rtd",,"StudyData","SUBMINUTE((CUS10),5,Regular)","FG",,"Low","5",D49,,,,,"T"))</f>
        <v>99.640625</v>
      </c>
      <c r="CE49" s="12">
        <f>IF(RTD("cqg.rtd",,"StudyData","SUBMINUTE((CUS10),5,Regular)","FG",,"Close","5",D49,,,,,"D")="",NA(),RTD("cqg.rtd",,"StudyData","SUBMINUTE((CUS10),5,Regular)","FG",,"Close","5",D49,,,,,"T"))</f>
        <v>99.65625</v>
      </c>
      <c r="CF49" s="12"/>
      <c r="CG49" s="12">
        <f>IF(RTD("cqg.rtd",,"StudyData","CUS10","FG",,"Open","1",D49,,,,,"D")="",NA(),RTD("cqg.rtd",,"StudyData","CUS10","FG",,"Open","1",D49,,,,,"T"))</f>
        <v>99.46875</v>
      </c>
      <c r="CH49" s="12">
        <f>IF(RTD("cqg.rtd",,"StudyData","CUS10","FG",,"High","1",D49,,,,,"D")="",NA(),RTD("cqg.rtd",,"StudyData","CUS10","FG",,"High","1",D49,,,,,"T"))</f>
        <v>99.515625</v>
      </c>
      <c r="CI49" s="12">
        <f>IF(RTD("cqg.rtd",,"StudyData","CUS10","FG",,"Low","1",D49,,,,,"D")="",NA(),RTD("cqg.rtd",,"StudyData","CUS10","FG",,"Low","1",D49,,,,,"T"))</f>
        <v>99.453125</v>
      </c>
      <c r="CJ49" s="12">
        <f>IF(RTD("cqg.rtd",,"StudyData","CUS10","FG",,"Close","1",D49,,,,,"D")="",NA(),RTD("cqg.rtd",,"StudyData","CUS10","FG",,"Close","1",D49,,,,,"T"))</f>
        <v>99.5</v>
      </c>
      <c r="CK49" s="12"/>
      <c r="CL49" s="12">
        <f>IF(RTD("cqg.rtd",,"StudyData","CUS10","FG",,"Open","5",D49,,,,,"D")="",NA(),RTD("cqg.rtd",,"StudyData","CUS10","FG",,"Open","5",D49,,,,,"T"))</f>
        <v>99.421875</v>
      </c>
      <c r="CM49" s="12">
        <f>IF(RTD("cqg.rtd",,"StudyData","CUS10","FG",,"High","5",D49,,,,,"D")="",NA(),RTD("cqg.rtd",,"StudyData","CUS10","FG",,"High","5",D49,,,,,"T"))</f>
        <v>99.421875</v>
      </c>
      <c r="CN49" s="12">
        <f>IF(RTD("cqg.rtd",,"StudyData","CUS10","FG",,"Low","5",D49,,,,,"D")="",NA(),RTD("cqg.rtd",,"StudyData","CUS10","FG",,"Low","5",D49,,,,,"T"))</f>
        <v>99.375</v>
      </c>
      <c r="CO49" s="12">
        <f>IF(RTD("cqg.rtd",,"StudyData","CUS10","FG",,"Close","5",D49,,,,,"D")="",NA(),RTD("cqg.rtd",,"StudyData","CUS10","FG",,"Close","5",D49,,,,,"T"))</f>
        <v>99.390625</v>
      </c>
      <c r="CP49" s="12"/>
    </row>
    <row r="50" spans="2:94" ht="11.25" customHeight="1" x14ac:dyDescent="0.3">
      <c r="B50" s="13">
        <f>RTD("cqg.rtd",,"StudyData","SUBMINUTE((CUS10),1,Regular)","FG",,"Time","5",D50,,,,,"D")</f>
        <v>42342.44467592593</v>
      </c>
      <c r="C50" s="54">
        <f>IF(RTD("cqg.rtd",,"StudyData","SUBMINUTE((CUS10),1,FillGap)","Bar",,"Close","5",D50,,,,,"T")="",NA(),DOLLARFR(RTD("cqg.rtd",,"StudyData","SUBMINUTE((CUS10),1,FillGap)","Bar",,"Close","5",D50,,,,,"T"),32))</f>
        <v>99.215000000000003</v>
      </c>
      <c r="D50" s="14">
        <f t="shared" si="6"/>
        <v>-44</v>
      </c>
      <c r="E50" s="15">
        <f>IF( RTD("cqg.rtd",,"StudyData", "AlgOrdBidVol(SUBMINUTE((CUS10),1,Regular),1,0)",  "Bar",, "Open", "5",D50,,,,,"D")="",0,RTD("cqg.rtd",,"StudyData", "AlgOrdBidVol(SUBMINUTE((CUS10),1,Regular),1,0)",  "Bar",, "Open", "5",D50,,,,,"D"))</f>
        <v>0</v>
      </c>
      <c r="F50" s="15">
        <f xml:space="preserve"> IF(RTD("cqg.rtd",,"StudyData", "AlgOrdAskVol(SUBMINUTE((CUS10),1,Regular),1,0)",  "Bar",, "Open", "5",D50,,,,,"D")="",0,RTD("cqg.rtd",,"StudyData", "AlgOrdAskVol(SUBMINUTE((CUS10),1,Regular),1,0)",  "Bar",, "Open", "5",D50,,,,,"D"))</f>
        <v>0</v>
      </c>
      <c r="G50" s="18">
        <f xml:space="preserve"> RTD("cqg.rtd",,"StudyData","BAVolCr.BidVol^(SUBMINUTE((CUS10),1,FillGap),5,0)",  "Bar",, "Open", "5",D50,,,,,"D")</f>
        <v>0</v>
      </c>
      <c r="H50" s="18">
        <f xml:space="preserve"> RTD("cqg.rtd",,"StudyData","BAVolCr.AskVol^(SUBMINUTE((CUS10),1,Regular),5,0)",  "Bar",, "Open", "5",D50,,,,,"D")</f>
        <v>4000</v>
      </c>
      <c r="I50" s="18">
        <f t="shared" si="0"/>
        <v>0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63">
        <f>RTD("cqg.rtd",,"StudyData","SUBMINUTE((CUS10),5,Regular)","FG",,"Time","5",D50,,,,,"D")</f>
        <v>42342.442592592597</v>
      </c>
      <c r="AA50" s="56">
        <f>IF(RTD("cqg.rtd",,"StudyData","SUBMINUTE((CUS10),5,Regular)","FG",,"Open","5",D50,,,,,"D")="",NA(),DOLLARFR(RTD("cqg.rtd",,"StudyData","SUBMINUTE((CUS10),5,Regular)","FG",,"Open","5",D50,,,,,"T"),32))</f>
        <v>99.204999999999998</v>
      </c>
      <c r="AB50" s="56">
        <f>IF(RTD("cqg.rtd",,"StudyData","SUBMINUTE((CUS10),5,Regular)","FG",,"High","5",D50,,,,,"D")="",NA(),DOLLARFR(RTD("cqg.rtd",,"StudyData","SUBMINUTE((CUS10),5,Regular)","FG",,"High","5",D50,,,,,"T"),32))</f>
        <v>99.21</v>
      </c>
      <c r="AC50" s="56">
        <f>IF(RTD("cqg.rtd",,"StudyData","SUBMINUTE((CUS10),5,Regular)","FG",,"Low","5",D50,,,,,"D")="",NA(),DOLLARFR(RTD("cqg.rtd",,"StudyData","SUBMINUTE((CUS10),5,Regular)","FG",,"Low","5",D50,,,,,"T"),32))</f>
        <v>99.204999999999998</v>
      </c>
      <c r="AD50" s="55">
        <f>IF(RTD("cqg.rtd",,"StudyData","SUBMINUTE((CUS10),5,FillGap)","Bar",,"Close","5",D50,,,,,"T")="",NA(),DOLLARFR(RTD("cqg.rtd",,"StudyData","SUBMINUTE((CUS10),5,FillGap)","Bar",,"Close","5",D50,,,,,"T"),32))</f>
        <v>99.204999999999998</v>
      </c>
      <c r="AE50" s="14">
        <f>IF( RTD("cqg.rtd",,"StudyData","AlgOrdBidVol(SUBMINUTE((CUS10),5,Regular),1,0)",  "Bar",, "Open", "5",D50,,,,,"D")="",0,RTD("cqg.rtd",,"StudyData","AlgOrdBidVol(SUBMINUTE((CUS10),5,Regular),1,0)",  "Bar",, "Open", "5",D50,,,,,"D"))</f>
        <v>0</v>
      </c>
      <c r="AF50" s="14">
        <f>IF( RTD("cqg.rtd",,"StudyData","AlgOrdAskVol(SUBMINUTE((CUS10),5,Regular),1,0)",  "Bar",, "Open", "5",D50,,,,,"D")="",0,RTD("cqg.rtd",,"StudyData","AlgOrdAskVol(SUBMINUTE((CUS10),5,Regular),1,0)",  "Bar",, "Open", "5",D50,,,,,"D"))</f>
        <v>0</v>
      </c>
      <c r="AG50" s="3">
        <f xml:space="preserve"> RTD("cqg.rtd",,"StudyData","BAVolCr.BidVol^(SUBMINUTE((CUS10),5,Regular),5,0)",  "Bar",, "Open", "5",D50,,,,,"D")</f>
        <v>9000</v>
      </c>
      <c r="AH50" s="3">
        <f xml:space="preserve"> RTD("cqg.rtd",,"StudyData","BAVolCr.AskVol^(SUBMINUTE((CUS10),5,Regular),5,0)",  "Bar",, "Open", "5",D50,,,,,"D")</f>
        <v>37000</v>
      </c>
      <c r="AI50" s="12">
        <f t="shared" si="1"/>
        <v>0</v>
      </c>
      <c r="AJ50" s="16"/>
      <c r="AK50" s="17">
        <f>RTD("cqg.rtd",,"StudyData","CUS10","Bar",,"Time","1",D50,,,,,"D")</f>
        <v>42342.414583333331</v>
      </c>
      <c r="AL50" s="57">
        <f>IF(RTD("cqg.rtd",,"StudyData","CUS10","FG",,"Open","1",D50,,,,,"D")="",NA(),DOLLARFR(RTD("cqg.rtd",,"StudyData","CUS10","FG",,"Open","1",D50,,,,,"T"),32))</f>
        <v>99.155000000000001</v>
      </c>
      <c r="AM50" s="57">
        <f>IF(RTD("cqg.rtd",,"StudyData","CUS10","FG",,"High","1",D50,,,,,"D")="",NA(),DOLLARFR(RTD("cqg.rtd",,"StudyData","CUS10","FG",,"High","1",D50,,,,,"T"),32))</f>
        <v>99.155000000000001</v>
      </c>
      <c r="AN50" s="57">
        <f>IF(RTD("cqg.rtd",,"StudyData","CUS10","FG",,"Low","1",D50,,,,,"D")="",NA(),DOLLARFR(RTD("cqg.rtd",,"StudyData","CUS10","FG",,"Low","1",D50,,,,,"T"),32))</f>
        <v>99.144999999999996</v>
      </c>
      <c r="AO50" s="58">
        <f>IF(RTD("cqg.rtd",,"StudyData","CUS10","FG",,"Close","1",D50,,,,,"T")="",NA(),DOLLARFR(RTD("cqg.rtd",,"StudyData","CUS10","FG",,"Close","1",D50,,,,,"T"),32))</f>
        <v>99.15</v>
      </c>
      <c r="AP50" s="15">
        <f>IF( RTD("cqg.rtd",,"StudyData", "AlgOrdBidVol(CUS10)",  "Bar",, "Open", "1",D50,,,,,"D")="",0,RTD("cqg.rtd",,"StudyData", "AlgOrdBidVol(CUS10)",  "Bar",, "Open", "1",D50,,,,,"D"))</f>
        <v>0</v>
      </c>
      <c r="AQ50" s="15">
        <f xml:space="preserve"> IF(RTD("cqg.rtd",,"StudyData", "AlgOrdAskVol(CUS10)",  "Bar",, "Open", "1",D50,,,,,"D")="",0,RTD("cqg.rtd",,"StudyData", "AlgOrdAskVol(CUS10)",  "Bar",, "Open", "1",D50,,,,,"D"))</f>
        <v>0</v>
      </c>
      <c r="AR50" s="18">
        <f xml:space="preserve"> RTD("cqg.rtd",,"StudyData","BAVolCr.BidVol^(CUS10)",  "Bar",, "Open", "1",D50,,,,,"D")</f>
        <v>53</v>
      </c>
      <c r="AS50" s="18">
        <f xml:space="preserve"> RTD("cqg.rtd",,"StudyData","BAVolCr.AskVol^(CUS10)",  "Bar",, "Open", "1",D50,,,,,"D")</f>
        <v>34</v>
      </c>
      <c r="AT50" s="53">
        <f t="shared" si="2"/>
        <v>0</v>
      </c>
      <c r="AU50" s="10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36">
        <f>RTD("cqg.rtd",,"StudyData","CUS10","Bar",,"Time","5",D50,,,,,"D")</f>
        <v>42342.291666666664</v>
      </c>
      <c r="BM50" s="59">
        <f>IF(RTD("cqg.rtd",,"StudyData","CUS10","FG",,"Open","5",D50,,,,,"D")="",NA(),DOLLARFR(RTD("cqg.rtd",,"StudyData","CUS10","FG",,"Open","5",D50,,,,,"T"),32))</f>
        <v>99.144999999999996</v>
      </c>
      <c r="BN50" s="54">
        <f>IF(RTD("cqg.rtd",,"StudyData","CUS10","FG",,"High","5",D50,,,,,"D")="",NA(),DOLLARFR(RTD("cqg.rtd",,"StudyData","CUS10","FG",,"High","5",D50,,,,,"T"),32))</f>
        <v>99.15</v>
      </c>
      <c r="BO50" s="60">
        <f>IF(RTD("cqg.rtd",,"StudyData","CUS10","FG",,"Low","5",D50,,,,,"D")="",NA(),DOLLARFR(RTD("cqg.rtd",,"StudyData","CUS10","FG",,"Low","5",D50,,,,,"T"),32))</f>
        <v>99.13</v>
      </c>
      <c r="BP50" s="59">
        <f>IF(RTD("cqg.rtd",,"StudyData","CUS10","FG",,"Close","5",D50,,,,,"T")="",NA(),DOLLARFR(RTD("cqg.rtd",,"StudyData","CUS10","FG",,"Close","5",D50,,,,,"T"),32))</f>
        <v>99.135000000000005</v>
      </c>
      <c r="BQ50" s="14">
        <f>IF( RTD("cqg.rtd",,"StudyData","AlgOrdBidVol(CUS10)",  "Bar",, "Open", "5",D50,,,,,"D")="",0,RTD("cqg.rtd",,"StudyData","AlgOrdBidVol(CUS10)",  "Bar",, "Open", "5",D50,,,,,"D"))</f>
        <v>0</v>
      </c>
      <c r="BR50" s="14">
        <f>IF( RTD("cqg.rtd",,"StudyData","AlgOrdAskVol(CUS10)",  "Bar",, "Open", "5",D50,,,,,"D")="",0,RTD("cqg.rtd",,"StudyData","AlgOrdAskVol(CUS10)",  "Bar",, "Open", "5",D50,,,,,"D"))</f>
        <v>0</v>
      </c>
      <c r="BS50" s="12">
        <f xml:space="preserve"> RTD("cqg.rtd",,"StudyData","BAVolCr.BidVol^(CUS10)",  "Bar",, "Open", "5",D50,,,,,"D")</f>
        <v>193</v>
      </c>
      <c r="BT50" s="12">
        <f xml:space="preserve"> RTD("cqg.rtd",,"StudyData","BAVolCr.AskVol^(CUS10)",  "Bar",, "Open", "5",D50,,,,,"D")</f>
        <v>101</v>
      </c>
      <c r="BU50" s="12">
        <f t="shared" si="3"/>
        <v>0</v>
      </c>
      <c r="BZ50" s="12">
        <f>IF(RTD("cqg.rtd",,"StudyData","SUBMINUTE((CUS10),1,FillGap)","Bar",,"Close","5",D50,,,,,"T")="",NA(),RTD("cqg.rtd",,"StudyData","SUBMINUTE((CUS10),1,FillGap)","Bar",,"Close","5",D50,,,,,"T"))</f>
        <v>99.671875</v>
      </c>
      <c r="CA50" s="12"/>
      <c r="CB50" s="12">
        <f>IF(RTD("cqg.rtd",,"StudyData","SUBMINUTE((CUS10),5,Regular)","FG",,"Open","5",D50,,,,,"D")="",NA(),RTD("cqg.rtd",,"StudyData","SUBMINUTE((CUS10),5,Regular)","FG",,"Open","5",D50,,,,,"T"))</f>
        <v>99.640625</v>
      </c>
      <c r="CC50" s="12">
        <f>IF(RTD("cqg.rtd",,"StudyData","SUBMINUTE((CUS10),5,Regular)","FG",,"High","5",D50,,,,,"D")="",NA(),RTD("cqg.rtd",,"StudyData","SUBMINUTE((CUS10),5,Regular)","FG",,"High","5",D50,,,,,"T"))</f>
        <v>99.65625</v>
      </c>
      <c r="CD50" s="12">
        <f>IF(RTD("cqg.rtd",,"StudyData","SUBMINUTE((CUS10),5,Regular)","FG",,"Low","5",D50,,,,,"D")="",NA(),RTD("cqg.rtd",,"StudyData","SUBMINUTE((CUS10),5,Regular)","FG",,"Low","5",D50,,,,,"T"))</f>
        <v>99.640625</v>
      </c>
      <c r="CE50" s="12">
        <f>IF(RTD("cqg.rtd",,"StudyData","SUBMINUTE((CUS10),5,Regular)","FG",,"Close","5",D50,,,,,"D")="",NA(),RTD("cqg.rtd",,"StudyData","SUBMINUTE((CUS10),5,Regular)","FG",,"Close","5",D50,,,,,"T"))</f>
        <v>99.640625</v>
      </c>
      <c r="CF50" s="12"/>
      <c r="CG50" s="12">
        <f>IF(RTD("cqg.rtd",,"StudyData","CUS10","FG",,"Open","1",D50,,,,,"D")="",NA(),RTD("cqg.rtd",,"StudyData","CUS10","FG",,"Open","1",D50,,,,,"T"))</f>
        <v>99.484375</v>
      </c>
      <c r="CH50" s="12">
        <f>IF(RTD("cqg.rtd",,"StudyData","CUS10","FG",,"High","1",D50,,,,,"D")="",NA(),RTD("cqg.rtd",,"StudyData","CUS10","FG",,"High","1",D50,,,,,"T"))</f>
        <v>99.484375</v>
      </c>
      <c r="CI50" s="12">
        <f>IF(RTD("cqg.rtd",,"StudyData","CUS10","FG",,"Low","1",D50,,,,,"D")="",NA(),RTD("cqg.rtd",,"StudyData","CUS10","FG",,"Low","1",D50,,,,,"T"))</f>
        <v>99.453125</v>
      </c>
      <c r="CJ50" s="12">
        <f>IF(RTD("cqg.rtd",,"StudyData","CUS10","FG",,"Close","1",D50,,,,,"D")="",NA(),RTD("cqg.rtd",,"StudyData","CUS10","FG",,"Close","1",D50,,,,,"T"))</f>
        <v>99.46875</v>
      </c>
      <c r="CK50" s="12"/>
      <c r="CL50" s="12">
        <f>IF(RTD("cqg.rtd",,"StudyData","CUS10","FG",,"Open","5",D50,,,,,"D")="",NA(),RTD("cqg.rtd",,"StudyData","CUS10","FG",,"Open","5",D50,,,,,"T"))</f>
        <v>99.453125</v>
      </c>
      <c r="CM50" s="12">
        <f>IF(RTD("cqg.rtd",,"StudyData","CUS10","FG",,"High","5",D50,,,,,"D")="",NA(),RTD("cqg.rtd",,"StudyData","CUS10","FG",,"High","5",D50,,,,,"T"))</f>
        <v>99.46875</v>
      </c>
      <c r="CN50" s="12">
        <f>IF(RTD("cqg.rtd",,"StudyData","CUS10","FG",,"Low","5",D50,,,,,"D")="",NA(),RTD("cqg.rtd",,"StudyData","CUS10","FG",,"Low","5",D50,,,,,"T"))</f>
        <v>99.40625</v>
      </c>
      <c r="CO50" s="12">
        <f>IF(RTD("cqg.rtd",,"StudyData","CUS10","FG",,"Close","5",D50,,,,,"D")="",NA(),RTD("cqg.rtd",,"StudyData","CUS10","FG",,"Close","5",D50,,,,,"T"))</f>
        <v>99.421875</v>
      </c>
      <c r="CP50" s="12"/>
    </row>
    <row r="51" spans="2:94" ht="11.25" customHeight="1" x14ac:dyDescent="0.3">
      <c r="B51" s="13">
        <f>RTD("cqg.rtd",,"StudyData","SUBMINUTE((CUS10),1,Regular)","FG",,"Time","5",D51,,,,,"D")</f>
        <v>42342.444664351853</v>
      </c>
      <c r="C51" s="54">
        <f>IF(RTD("cqg.rtd",,"StudyData","SUBMINUTE((CUS10),1,FillGap)","Bar",,"Close","5",D51,,,,,"T")="",NA(),DOLLARFR(RTD("cqg.rtd",,"StudyData","SUBMINUTE((CUS10),1,FillGap)","Bar",,"Close","5",D51,,,,,"T"),32))</f>
        <v>99.215000000000003</v>
      </c>
      <c r="D51" s="14">
        <f t="shared" si="6"/>
        <v>-45</v>
      </c>
      <c r="E51" s="15">
        <f>IF( RTD("cqg.rtd",,"StudyData", "AlgOrdBidVol(SUBMINUTE((CUS10),1,Regular),1,0)",  "Bar",, "Open", "5",D51,,,,,"D")="",0,RTD("cqg.rtd",,"StudyData", "AlgOrdBidVol(SUBMINUTE((CUS10),1,Regular),1,0)",  "Bar",, "Open", "5",D51,,,,,"D"))</f>
        <v>0</v>
      </c>
      <c r="F51" s="15">
        <f xml:space="preserve"> IF(RTD("cqg.rtd",,"StudyData", "AlgOrdAskVol(SUBMINUTE((CUS10),1,Regular),1,0)",  "Bar",, "Open", "5",D51,,,,,"D")="",0,RTD("cqg.rtd",,"StudyData", "AlgOrdAskVol(SUBMINUTE((CUS10),1,Regular),1,0)",  "Bar",, "Open", "5",D51,,,,,"D"))</f>
        <v>0</v>
      </c>
      <c r="G51" s="18">
        <f xml:space="preserve"> RTD("cqg.rtd",,"StudyData","BAVolCr.BidVol^(SUBMINUTE((CUS10),1,FillGap),5,0)",  "Bar",, "Open", "5",D51,,,,,"D")</f>
        <v>0</v>
      </c>
      <c r="H51" s="18">
        <f xml:space="preserve"> RTD("cqg.rtd",,"StudyData","BAVolCr.AskVol^(SUBMINUTE((CUS10),1,Regular),5,0)",  "Bar",, "Open", "5",D51,,,,,"D")</f>
        <v>3000</v>
      </c>
      <c r="I51" s="18">
        <f t="shared" si="0"/>
        <v>0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63">
        <f>RTD("cqg.rtd",,"StudyData","SUBMINUTE((CUS10),5,Regular)","FG",,"Time","5",D51,,,,,"D")</f>
        <v>42342.44253472222</v>
      </c>
      <c r="AA51" s="56">
        <f>IF(RTD("cqg.rtd",,"StudyData","SUBMINUTE((CUS10),5,Regular)","FG",,"Open","5",D51,,,,,"D")="",NA(),DOLLARFR(RTD("cqg.rtd",,"StudyData","SUBMINUTE((CUS10),5,Regular)","FG",,"Open","5",D51,,,,,"T"),32))</f>
        <v>99.21</v>
      </c>
      <c r="AB51" s="56">
        <f>IF(RTD("cqg.rtd",,"StudyData","SUBMINUTE((CUS10),5,Regular)","FG",,"High","5",D51,,,,,"D")="",NA(),DOLLARFR(RTD("cqg.rtd",,"StudyData","SUBMINUTE((CUS10),5,Regular)","FG",,"High","5",D51,,,,,"T"),32))</f>
        <v>99.21</v>
      </c>
      <c r="AC51" s="56">
        <f>IF(RTD("cqg.rtd",,"StudyData","SUBMINUTE((CUS10),5,Regular)","FG",,"Low","5",D51,,,,,"D")="",NA(),DOLLARFR(RTD("cqg.rtd",,"StudyData","SUBMINUTE((CUS10),5,Regular)","FG",,"Low","5",D51,,,,,"T"),32))</f>
        <v>99.204999999999998</v>
      </c>
      <c r="AD51" s="55">
        <f>IF(RTD("cqg.rtd",,"StudyData","SUBMINUTE((CUS10),5,FillGap)","Bar",,"Close","5",D51,,,,,"T")="",NA(),DOLLARFR(RTD("cqg.rtd",,"StudyData","SUBMINUTE((CUS10),5,FillGap)","Bar",,"Close","5",D51,,,,,"T"),32))</f>
        <v>99.204999999999998</v>
      </c>
      <c r="AE51" s="14">
        <f>IF( RTD("cqg.rtd",,"StudyData","AlgOrdBidVol(SUBMINUTE((CUS10),5,Regular),1,0)",  "Bar",, "Open", "5",D51,,,,,"D")="",0,RTD("cqg.rtd",,"StudyData","AlgOrdBidVol(SUBMINUTE((CUS10),5,Regular),1,0)",  "Bar",, "Open", "5",D51,,,,,"D"))</f>
        <v>0</v>
      </c>
      <c r="AF51" s="14">
        <f>IF( RTD("cqg.rtd",,"StudyData","AlgOrdAskVol(SUBMINUTE((CUS10),5,Regular),1,0)",  "Bar",, "Open", "5",D51,,,,,"D")="",0,RTD("cqg.rtd",,"StudyData","AlgOrdAskVol(SUBMINUTE((CUS10),5,Regular),1,0)",  "Bar",, "Open", "5",D51,,,,,"D"))</f>
        <v>0</v>
      </c>
      <c r="AG51" s="3">
        <f xml:space="preserve"> RTD("cqg.rtd",,"StudyData","BAVolCr.BidVol^(SUBMINUTE((CUS10),5,Regular),5,0)",  "Bar",, "Open", "5",D51,,,,,"D")</f>
        <v>9000</v>
      </c>
      <c r="AH51" s="3">
        <f xml:space="preserve"> RTD("cqg.rtd",,"StudyData","BAVolCr.AskVol^(SUBMINUTE((CUS10),5,Regular),5,0)",  "Bar",, "Open", "5",D51,,,,,"D")</f>
        <v>40000</v>
      </c>
      <c r="AI51" s="12">
        <f t="shared" si="1"/>
        <v>0</v>
      </c>
      <c r="AJ51" s="16"/>
      <c r="AK51" s="17">
        <f>RTD("cqg.rtd",,"StudyData","CUS10","Bar",,"Time","1",D51,,,,,"D")</f>
        <v>42342.413888888892</v>
      </c>
      <c r="AL51" s="57">
        <f>IF(RTD("cqg.rtd",,"StudyData","CUS10","FG",,"Open","1",D51,,,,,"D")="",NA(),DOLLARFR(RTD("cqg.rtd",,"StudyData","CUS10","FG",,"Open","1",D51,,,,,"T"),32))</f>
        <v>99.16</v>
      </c>
      <c r="AM51" s="57">
        <f>IF(RTD("cqg.rtd",,"StudyData","CUS10","FG",,"High","1",D51,,,,,"D")="",NA(),DOLLARFR(RTD("cqg.rtd",,"StudyData","CUS10","FG",,"High","1",D51,,,,,"T"),32))</f>
        <v>99.165000000000006</v>
      </c>
      <c r="AN51" s="57">
        <f>IF(RTD("cqg.rtd",,"StudyData","CUS10","FG",,"Low","1",D51,,,,,"D")="",NA(),DOLLARFR(RTD("cqg.rtd",,"StudyData","CUS10","FG",,"Low","1",D51,,,,,"T"),32))</f>
        <v>99.15</v>
      </c>
      <c r="AO51" s="58">
        <f>IF(RTD("cqg.rtd",,"StudyData","CUS10","FG",,"Close","1",D51,,,,,"T")="",NA(),DOLLARFR(RTD("cqg.rtd",,"StudyData","CUS10","FG",,"Close","1",D51,,,,,"T"),32))</f>
        <v>99.155000000000001</v>
      </c>
      <c r="AP51" s="15">
        <f>IF( RTD("cqg.rtd",,"StudyData", "AlgOrdBidVol(CUS10)",  "Bar",, "Open", "1",D51,,,,,"D")="",0,RTD("cqg.rtd",,"StudyData", "AlgOrdBidVol(CUS10)",  "Bar",, "Open", "1",D51,,,,,"D"))</f>
        <v>0</v>
      </c>
      <c r="AQ51" s="15">
        <f xml:space="preserve"> IF(RTD("cqg.rtd",,"StudyData", "AlgOrdAskVol(CUS10)",  "Bar",, "Open", "1",D51,,,,,"D")="",0,RTD("cqg.rtd",,"StudyData", "AlgOrdAskVol(CUS10)",  "Bar",, "Open", "1",D51,,,,,"D"))</f>
        <v>0</v>
      </c>
      <c r="AR51" s="18">
        <f xml:space="preserve"> RTD("cqg.rtd",,"StudyData","BAVolCr.BidVol^(CUS10)",  "Bar",, "Open", "1",D51,,,,,"D")</f>
        <v>49</v>
      </c>
      <c r="AS51" s="18">
        <f xml:space="preserve"> RTD("cqg.rtd",,"StudyData","BAVolCr.AskVol^(CUS10)",  "Bar",, "Open", "1",D51,,,,,"D")</f>
        <v>42</v>
      </c>
      <c r="AT51" s="53">
        <f t="shared" si="2"/>
        <v>0</v>
      </c>
      <c r="AU51" s="10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36">
        <f>RTD("cqg.rtd",,"StudyData","CUS10","Bar",,"Time","5",D51,,,,,"D")</f>
        <v>42342.288194444445</v>
      </c>
      <c r="BM51" s="59">
        <f>IF(RTD("cqg.rtd",,"StudyData","CUS10","FG",,"Open","5",D51,,,,,"D")="",NA(),DOLLARFR(RTD("cqg.rtd",,"StudyData","CUS10","FG",,"Open","5",D51,,,,,"T"),32))</f>
        <v>99.14</v>
      </c>
      <c r="BN51" s="54">
        <f>IF(RTD("cqg.rtd",,"StudyData","CUS10","FG",,"High","5",D51,,,,,"D")="",NA(),DOLLARFR(RTD("cqg.rtd",,"StudyData","CUS10","FG",,"High","5",D51,,,,,"T"),32))</f>
        <v>99.144999999999996</v>
      </c>
      <c r="BO51" s="60">
        <f>IF(RTD("cqg.rtd",,"StudyData","CUS10","FG",,"Low","5",D51,,,,,"D")="",NA(),DOLLARFR(RTD("cqg.rtd",,"StudyData","CUS10","FG",,"Low","5",D51,,,,,"T"),32))</f>
        <v>99.13</v>
      </c>
      <c r="BP51" s="59">
        <f>IF(RTD("cqg.rtd",,"StudyData","CUS10","FG",,"Close","5",D51,,,,,"T")="",NA(),DOLLARFR(RTD("cqg.rtd",,"StudyData","CUS10","FG",,"Close","5",D51,,,,,"T"),32))</f>
        <v>99.144999999999996</v>
      </c>
      <c r="BQ51" s="14">
        <f>IF( RTD("cqg.rtd",,"StudyData","AlgOrdBidVol(CUS10)",  "Bar",, "Open", "5",D51,,,,,"D")="",0,RTD("cqg.rtd",,"StudyData","AlgOrdBidVol(CUS10)",  "Bar",, "Open", "5",D51,,,,,"D"))</f>
        <v>22</v>
      </c>
      <c r="BR51" s="14">
        <f>IF( RTD("cqg.rtd",,"StudyData","AlgOrdAskVol(CUS10)",  "Bar",, "Open", "5",D51,,,,,"D")="",0,RTD("cqg.rtd",,"StudyData","AlgOrdAskVol(CUS10)",  "Bar",, "Open", "5",D51,,,,,"D"))</f>
        <v>3</v>
      </c>
      <c r="BS51" s="12">
        <f xml:space="preserve"> RTD("cqg.rtd",,"StudyData","BAVolCr.BidVol^(CUS10)",  "Bar",, "Open", "5",D51,,,,,"D")</f>
        <v>152</v>
      </c>
      <c r="BT51" s="12">
        <f xml:space="preserve"> RTD("cqg.rtd",,"StudyData","BAVolCr.AskVol^(CUS10)",  "Bar",, "Open", "5",D51,,,,,"D")</f>
        <v>98</v>
      </c>
      <c r="BU51" s="12">
        <f t="shared" si="3"/>
        <v>1</v>
      </c>
      <c r="BZ51" s="12">
        <f>IF(RTD("cqg.rtd",,"StudyData","SUBMINUTE((CUS10),1,FillGap)","Bar",,"Close","5",D51,,,,,"T")="",NA(),RTD("cqg.rtd",,"StudyData","SUBMINUTE((CUS10),1,FillGap)","Bar",,"Close","5",D51,,,,,"T"))</f>
        <v>99.671875</v>
      </c>
      <c r="CA51" s="12"/>
      <c r="CB51" s="12">
        <f>IF(RTD("cqg.rtd",,"StudyData","SUBMINUTE((CUS10),5,Regular)","FG",,"Open","5",D51,,,,,"D")="",NA(),RTD("cqg.rtd",,"StudyData","SUBMINUTE((CUS10),5,Regular)","FG",,"Open","5",D51,,,,,"T"))</f>
        <v>99.65625</v>
      </c>
      <c r="CC51" s="12">
        <f>IF(RTD("cqg.rtd",,"StudyData","SUBMINUTE((CUS10),5,Regular)","FG",,"High","5",D51,,,,,"D")="",NA(),RTD("cqg.rtd",,"StudyData","SUBMINUTE((CUS10),5,Regular)","FG",,"High","5",D51,,,,,"T"))</f>
        <v>99.65625</v>
      </c>
      <c r="CD51" s="12">
        <f>IF(RTD("cqg.rtd",,"StudyData","SUBMINUTE((CUS10),5,Regular)","FG",,"Low","5",D51,,,,,"D")="",NA(),RTD("cqg.rtd",,"StudyData","SUBMINUTE((CUS10),5,Regular)","FG",,"Low","5",D51,,,,,"T"))</f>
        <v>99.640625</v>
      </c>
      <c r="CE51" s="12">
        <f>IF(RTD("cqg.rtd",,"StudyData","SUBMINUTE((CUS10),5,Regular)","FG",,"Close","5",D51,,,,,"D")="",NA(),RTD("cqg.rtd",,"StudyData","SUBMINUTE((CUS10),5,Regular)","FG",,"Close","5",D51,,,,,"T"))</f>
        <v>99.640625</v>
      </c>
      <c r="CF51" s="12"/>
      <c r="CG51" s="12">
        <f>IF(RTD("cqg.rtd",,"StudyData","CUS10","FG",,"Open","1",D51,,,,,"D")="",NA(),RTD("cqg.rtd",,"StudyData","CUS10","FG",,"Open","1",D51,,,,,"T"))</f>
        <v>99.5</v>
      </c>
      <c r="CH51" s="12">
        <f>IF(RTD("cqg.rtd",,"StudyData","CUS10","FG",,"High","1",D51,,,,,"D")="",NA(),RTD("cqg.rtd",,"StudyData","CUS10","FG",,"High","1",D51,,,,,"T"))</f>
        <v>99.515625</v>
      </c>
      <c r="CI51" s="12">
        <f>IF(RTD("cqg.rtd",,"StudyData","CUS10","FG",,"Low","1",D51,,,,,"D")="",NA(),RTD("cqg.rtd",,"StudyData","CUS10","FG",,"Low","1",D51,,,,,"T"))</f>
        <v>99.46875</v>
      </c>
      <c r="CJ51" s="12">
        <f>IF(RTD("cqg.rtd",,"StudyData","CUS10","FG",,"Close","1",D51,,,,,"D")="",NA(),RTD("cqg.rtd",,"StudyData","CUS10","FG",,"Close","1",D51,,,,,"T"))</f>
        <v>99.484375</v>
      </c>
      <c r="CK51" s="12"/>
      <c r="CL51" s="12">
        <f>IF(RTD("cqg.rtd",,"StudyData","CUS10","FG",,"Open","5",D51,,,,,"D")="",NA(),RTD("cqg.rtd",,"StudyData","CUS10","FG",,"Open","5",D51,,,,,"T"))</f>
        <v>99.4375</v>
      </c>
      <c r="CM51" s="12">
        <f>IF(RTD("cqg.rtd",,"StudyData","CUS10","FG",,"High","5",D51,,,,,"D")="",NA(),RTD("cqg.rtd",,"StudyData","CUS10","FG",,"High","5",D51,,,,,"T"))</f>
        <v>99.453125</v>
      </c>
      <c r="CN51" s="12">
        <f>IF(RTD("cqg.rtd",,"StudyData","CUS10","FG",,"Low","5",D51,,,,,"D")="",NA(),RTD("cqg.rtd",,"StudyData","CUS10","FG",,"Low","5",D51,,,,,"T"))</f>
        <v>99.40625</v>
      </c>
      <c r="CO51" s="12">
        <f>IF(RTD("cqg.rtd",,"StudyData","CUS10","FG",,"Close","5",D51,,,,,"D")="",NA(),RTD("cqg.rtd",,"StudyData","CUS10","FG",,"Close","5",D51,,,,,"T"))</f>
        <v>99.453125</v>
      </c>
      <c r="CP51" s="12"/>
    </row>
    <row r="52" spans="2:94" ht="11.25" customHeight="1" x14ac:dyDescent="0.3">
      <c r="B52" s="13">
        <f>RTD("cqg.rtd",,"StudyData","SUBMINUTE((CUS10),1,Regular)","FG",,"Time","5",D52,,,,,"D")</f>
        <v>42342.444652777776</v>
      </c>
      <c r="C52" s="54">
        <f>IF(RTD("cqg.rtd",,"StudyData","SUBMINUTE((CUS10),1,FillGap)","Bar",,"Close","5",D52,,,,,"T")="",NA(),DOLLARFR(RTD("cqg.rtd",,"StudyData","SUBMINUTE((CUS10),1,FillGap)","Bar",,"Close","5",D52,,,,,"T"),32))</f>
        <v>99.215000000000003</v>
      </c>
      <c r="D52" s="14">
        <f t="shared" si="6"/>
        <v>-46</v>
      </c>
      <c r="E52" s="15">
        <f>IF( RTD("cqg.rtd",,"StudyData", "AlgOrdBidVol(SUBMINUTE((CUS10),1,Regular),1,0)",  "Bar",, "Open", "5",D52,,,,,"D")="",0,RTD("cqg.rtd",,"StudyData", "AlgOrdBidVol(SUBMINUTE((CUS10),1,Regular),1,0)",  "Bar",, "Open", "5",D52,,,,,"D"))</f>
        <v>0</v>
      </c>
      <c r="F52" s="15">
        <f xml:space="preserve"> IF(RTD("cqg.rtd",,"StudyData", "AlgOrdAskVol(SUBMINUTE((CUS10),1,Regular),1,0)",  "Bar",, "Open", "5",D52,,,,,"D")="",0,RTD("cqg.rtd",,"StudyData", "AlgOrdAskVol(SUBMINUTE((CUS10),1,Regular),1,0)",  "Bar",, "Open", "5",D52,,,,,"D"))</f>
        <v>0</v>
      </c>
      <c r="G52" s="18">
        <f xml:space="preserve"> RTD("cqg.rtd",,"StudyData","BAVolCr.BidVol^(SUBMINUTE((CUS10),1,FillGap),5,0)",  "Bar",, "Open", "5",D52,,,,,"D")</f>
        <v>0</v>
      </c>
      <c r="H52" s="18">
        <f xml:space="preserve"> RTD("cqg.rtd",,"StudyData","BAVolCr.AskVol^(SUBMINUTE((CUS10),1,Regular),5,0)",  "Bar",, "Open", "5",D52,,,,,"D")</f>
        <v>2000</v>
      </c>
      <c r="I52" s="18">
        <f t="shared" si="0"/>
        <v>0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63">
        <f>RTD("cqg.rtd",,"StudyData","SUBMINUTE((CUS10),5,Regular)","FG",,"Time","5",D52,,,,,"D")</f>
        <v>42342.442476851851</v>
      </c>
      <c r="AA52" s="56">
        <f>IF(RTD("cqg.rtd",,"StudyData","SUBMINUTE((CUS10),5,Regular)","FG",,"Open","5",D52,,,,,"D")="",NA(),DOLLARFR(RTD("cqg.rtd",,"StudyData","SUBMINUTE((CUS10),5,Regular)","FG",,"Open","5",D52,,,,,"T"),32))</f>
        <v>99.204999999999998</v>
      </c>
      <c r="AB52" s="56">
        <f>IF(RTD("cqg.rtd",,"StudyData","SUBMINUTE((CUS10),5,Regular)","FG",,"High","5",D52,,,,,"D")="",NA(),DOLLARFR(RTD("cqg.rtd",,"StudyData","SUBMINUTE((CUS10),5,Regular)","FG",,"High","5",D52,,,,,"T"),32))</f>
        <v>99.21</v>
      </c>
      <c r="AC52" s="56">
        <f>IF(RTD("cqg.rtd",,"StudyData","SUBMINUTE((CUS10),5,Regular)","FG",,"Low","5",D52,,,,,"D")="",NA(),DOLLARFR(RTD("cqg.rtd",,"StudyData","SUBMINUTE((CUS10),5,Regular)","FG",,"Low","5",D52,,,,,"T"),32))</f>
        <v>99.204999999999998</v>
      </c>
      <c r="AD52" s="55">
        <f>IF(RTD("cqg.rtd",,"StudyData","SUBMINUTE((CUS10),5,FillGap)","Bar",,"Close","5",D52,,,,,"T")="",NA(),DOLLARFR(RTD("cqg.rtd",,"StudyData","SUBMINUTE((CUS10),5,FillGap)","Bar",,"Close","5",D52,,,,,"T"),32))</f>
        <v>99.204999999999998</v>
      </c>
      <c r="AE52" s="14">
        <f>IF( RTD("cqg.rtd",,"StudyData","AlgOrdBidVol(SUBMINUTE((CUS10),5,Regular),1,0)",  "Bar",, "Open", "5",D52,,,,,"D")="",0,RTD("cqg.rtd",,"StudyData","AlgOrdBidVol(SUBMINUTE((CUS10),5,Regular),1,0)",  "Bar",, "Open", "5",D52,,,,,"D"))</f>
        <v>0</v>
      </c>
      <c r="AF52" s="14">
        <f>IF( RTD("cqg.rtd",,"StudyData","AlgOrdAskVol(SUBMINUTE((CUS10),5,Regular),1,0)",  "Bar",, "Open", "5",D52,,,,,"D")="",0,RTD("cqg.rtd",,"StudyData","AlgOrdAskVol(SUBMINUTE((CUS10),5,Regular),1,0)",  "Bar",, "Open", "5",D52,,,,,"D"))</f>
        <v>0</v>
      </c>
      <c r="AG52" s="3">
        <f xml:space="preserve"> RTD("cqg.rtd",,"StudyData","BAVolCr.BidVol^(SUBMINUTE((CUS10),5,Regular),5,0)",  "Bar",, "Open", "5",D52,,,,,"D")</f>
        <v>9000</v>
      </c>
      <c r="AH52" s="3">
        <f xml:space="preserve"> RTD("cqg.rtd",,"StudyData","BAVolCr.AskVol^(SUBMINUTE((CUS10),5,Regular),5,0)",  "Bar",, "Open", "5",D52,,,,,"D")</f>
        <v>41000</v>
      </c>
      <c r="AI52" s="12">
        <f t="shared" si="1"/>
        <v>0</v>
      </c>
      <c r="AJ52" s="16"/>
      <c r="AK52" s="17">
        <f>RTD("cqg.rtd",,"StudyData","CUS10","Bar",,"Time","1",D52,,,,,"D")</f>
        <v>42342.413194444445</v>
      </c>
      <c r="AL52" s="57">
        <f>IF(RTD("cqg.rtd",,"StudyData","CUS10","FG",,"Open","1",D52,,,,,"D")="",NA(),DOLLARFR(RTD("cqg.rtd",,"StudyData","CUS10","FG",,"Open","1",D52,,,,,"T"),32))</f>
        <v>99.155000000000001</v>
      </c>
      <c r="AM52" s="57">
        <f>IF(RTD("cqg.rtd",,"StudyData","CUS10","FG",,"High","1",D52,,,,,"D")="",NA(),DOLLARFR(RTD("cqg.rtd",,"StudyData","CUS10","FG",,"High","1",D52,,,,,"T"),32))</f>
        <v>99.165000000000006</v>
      </c>
      <c r="AN52" s="57">
        <f>IF(RTD("cqg.rtd",,"StudyData","CUS10","FG",,"Low","1",D52,,,,,"D")="",NA(),DOLLARFR(RTD("cqg.rtd",,"StudyData","CUS10","FG",,"Low","1",D52,,,,,"T"),32))</f>
        <v>99.155000000000001</v>
      </c>
      <c r="AO52" s="58">
        <f>IF(RTD("cqg.rtd",,"StudyData","CUS10","FG",,"Close","1",D52,,,,,"T")="",NA(),DOLLARFR(RTD("cqg.rtd",,"StudyData","CUS10","FG",,"Close","1",D52,,,,,"T"),32))</f>
        <v>99.16</v>
      </c>
      <c r="AP52" s="15">
        <f>IF( RTD("cqg.rtd",,"StudyData", "AlgOrdBidVol(CUS10)",  "Bar",, "Open", "1",D52,,,,,"D")="",0,RTD("cqg.rtd",,"StudyData", "AlgOrdBidVol(CUS10)",  "Bar",, "Open", "1",D52,,,,,"D"))</f>
        <v>0</v>
      </c>
      <c r="AQ52" s="15">
        <f xml:space="preserve"> IF(RTD("cqg.rtd",,"StudyData", "AlgOrdAskVol(CUS10)",  "Bar",, "Open", "1",D52,,,,,"D")="",0,RTD("cqg.rtd",,"StudyData", "AlgOrdAskVol(CUS10)",  "Bar",, "Open", "1",D52,,,,,"D"))</f>
        <v>0</v>
      </c>
      <c r="AR52" s="18">
        <f xml:space="preserve"> RTD("cqg.rtd",,"StudyData","BAVolCr.BidVol^(CUS10)",  "Bar",, "Open", "1",D52,,,,,"D")</f>
        <v>39</v>
      </c>
      <c r="AS52" s="18">
        <f xml:space="preserve"> RTD("cqg.rtd",,"StudyData","BAVolCr.AskVol^(CUS10)",  "Bar",, "Open", "1",D52,,,,,"D")</f>
        <v>50</v>
      </c>
      <c r="AT52" s="53">
        <f t="shared" si="2"/>
        <v>0</v>
      </c>
      <c r="AU52" s="10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36">
        <f>RTD("cqg.rtd",,"StudyData","CUS10","Bar",,"Time","5",D52,,,,,"D")</f>
        <v>42342.284722222219</v>
      </c>
      <c r="BM52" s="59">
        <f>IF(RTD("cqg.rtd",,"StudyData","CUS10","FG",,"Open","5",D52,,,,,"D")="",NA(),DOLLARFR(RTD("cqg.rtd",,"StudyData","CUS10","FG",,"Open","5",D52,,,,,"T"),32))</f>
        <v>99.135000000000005</v>
      </c>
      <c r="BN52" s="54">
        <f>IF(RTD("cqg.rtd",,"StudyData","CUS10","FG",,"High","5",D52,,,,,"D")="",NA(),DOLLARFR(RTD("cqg.rtd",,"StudyData","CUS10","FG",,"High","5",D52,,,,,"T"),32))</f>
        <v>99.15</v>
      </c>
      <c r="BO52" s="60">
        <f>IF(RTD("cqg.rtd",,"StudyData","CUS10","FG",,"Low","5",D52,,,,,"D")="",NA(),DOLLARFR(RTD("cqg.rtd",,"StudyData","CUS10","FG",,"Low","5",D52,,,,,"T"),32))</f>
        <v>99.135000000000005</v>
      </c>
      <c r="BP52" s="59">
        <f>IF(RTD("cqg.rtd",,"StudyData","CUS10","FG",,"Close","5",D52,,,,,"T")="",NA(),DOLLARFR(RTD("cqg.rtd",,"StudyData","CUS10","FG",,"Close","5",D52,,,,,"T"),32))</f>
        <v>99.14</v>
      </c>
      <c r="BQ52" s="14">
        <f>IF( RTD("cqg.rtd",,"StudyData","AlgOrdBidVol(CUS10)",  "Bar",, "Open", "5",D52,,,,,"D")="",0,RTD("cqg.rtd",,"StudyData","AlgOrdBidVol(CUS10)",  "Bar",, "Open", "5",D52,,,,,"D"))</f>
        <v>0</v>
      </c>
      <c r="BR52" s="14">
        <f>IF( RTD("cqg.rtd",,"StudyData","AlgOrdAskVol(CUS10)",  "Bar",, "Open", "5",D52,,,,,"D")="",0,RTD("cqg.rtd",,"StudyData","AlgOrdAskVol(CUS10)",  "Bar",, "Open", "5",D52,,,,,"D"))</f>
        <v>0</v>
      </c>
      <c r="BS52" s="12">
        <f xml:space="preserve"> RTD("cqg.rtd",,"StudyData","BAVolCr.BidVol^(CUS10)",  "Bar",, "Open", "5",D52,,,,,"D")</f>
        <v>110</v>
      </c>
      <c r="BT52" s="12">
        <f xml:space="preserve"> RTD("cqg.rtd",,"StudyData","BAVolCr.AskVol^(CUS10)",  "Bar",, "Open", "5",D52,,,,,"D")</f>
        <v>96</v>
      </c>
      <c r="BU52" s="12">
        <f t="shared" si="3"/>
        <v>0</v>
      </c>
      <c r="BZ52" s="12">
        <f>IF(RTD("cqg.rtd",,"StudyData","SUBMINUTE((CUS10),1,FillGap)","Bar",,"Close","5",D52,,,,,"T")="",NA(),RTD("cqg.rtd",,"StudyData","SUBMINUTE((CUS10),1,FillGap)","Bar",,"Close","5",D52,,,,,"T"))</f>
        <v>99.671875</v>
      </c>
      <c r="CA52" s="12"/>
      <c r="CB52" s="12">
        <f>IF(RTD("cqg.rtd",,"StudyData","SUBMINUTE((CUS10),5,Regular)","FG",,"Open","5",D52,,,,,"D")="",NA(),RTD("cqg.rtd",,"StudyData","SUBMINUTE((CUS10),5,Regular)","FG",,"Open","5",D52,,,,,"T"))</f>
        <v>99.640625</v>
      </c>
      <c r="CC52" s="12">
        <f>IF(RTD("cqg.rtd",,"StudyData","SUBMINUTE((CUS10),5,Regular)","FG",,"High","5",D52,,,,,"D")="",NA(),RTD("cqg.rtd",,"StudyData","SUBMINUTE((CUS10),5,Regular)","FG",,"High","5",D52,,,,,"T"))</f>
        <v>99.65625</v>
      </c>
      <c r="CD52" s="12">
        <f>IF(RTD("cqg.rtd",,"StudyData","SUBMINUTE((CUS10),5,Regular)","FG",,"Low","5",D52,,,,,"D")="",NA(),RTD("cqg.rtd",,"StudyData","SUBMINUTE((CUS10),5,Regular)","FG",,"Low","5",D52,,,,,"T"))</f>
        <v>99.640625</v>
      </c>
      <c r="CE52" s="12">
        <f>IF(RTD("cqg.rtd",,"StudyData","SUBMINUTE((CUS10),5,Regular)","FG",,"Close","5",D52,,,,,"D")="",NA(),RTD("cqg.rtd",,"StudyData","SUBMINUTE((CUS10),5,Regular)","FG",,"Close","5",D52,,,,,"T"))</f>
        <v>99.640625</v>
      </c>
      <c r="CF52" s="12"/>
      <c r="CG52" s="12">
        <f>IF(RTD("cqg.rtd",,"StudyData","CUS10","FG",,"Open","1",D52,,,,,"D")="",NA(),RTD("cqg.rtd",,"StudyData","CUS10","FG",,"Open","1",D52,,,,,"T"))</f>
        <v>99.484375</v>
      </c>
      <c r="CH52" s="12">
        <f>IF(RTD("cqg.rtd",,"StudyData","CUS10","FG",,"High","1",D52,,,,,"D")="",NA(),RTD("cqg.rtd",,"StudyData","CUS10","FG",,"High","1",D52,,,,,"T"))</f>
        <v>99.515625</v>
      </c>
      <c r="CI52" s="12">
        <f>IF(RTD("cqg.rtd",,"StudyData","CUS10","FG",,"Low","1",D52,,,,,"D")="",NA(),RTD("cqg.rtd",,"StudyData","CUS10","FG",,"Low","1",D52,,,,,"T"))</f>
        <v>99.484375</v>
      </c>
      <c r="CJ52" s="12">
        <f>IF(RTD("cqg.rtd",,"StudyData","CUS10","FG",,"Close","1",D52,,,,,"D")="",NA(),RTD("cqg.rtd",,"StudyData","CUS10","FG",,"Close","1",D52,,,,,"T"))</f>
        <v>99.5</v>
      </c>
      <c r="CK52" s="12"/>
      <c r="CL52" s="12">
        <f>IF(RTD("cqg.rtd",,"StudyData","CUS10","FG",,"Open","5",D52,,,,,"D")="",NA(),RTD("cqg.rtd",,"StudyData","CUS10","FG",,"Open","5",D52,,,,,"T"))</f>
        <v>99.421875</v>
      </c>
      <c r="CM52" s="12">
        <f>IF(RTD("cqg.rtd",,"StudyData","CUS10","FG",,"High","5",D52,,,,,"D")="",NA(),RTD("cqg.rtd",,"StudyData","CUS10","FG",,"High","5",D52,,,,,"T"))</f>
        <v>99.46875</v>
      </c>
      <c r="CN52" s="12">
        <f>IF(RTD("cqg.rtd",,"StudyData","CUS10","FG",,"Low","5",D52,,,,,"D")="",NA(),RTD("cqg.rtd",,"StudyData","CUS10","FG",,"Low","5",D52,,,,,"T"))</f>
        <v>99.421875</v>
      </c>
      <c r="CO52" s="12">
        <f>IF(RTD("cqg.rtd",,"StudyData","CUS10","FG",,"Close","5",D52,,,,,"D")="",NA(),RTD("cqg.rtd",,"StudyData","CUS10","FG",,"Close","5",D52,,,,,"T"))</f>
        <v>99.4375</v>
      </c>
      <c r="CP52" s="12"/>
    </row>
    <row r="53" spans="2:94" ht="11.25" customHeight="1" x14ac:dyDescent="0.3">
      <c r="B53" s="13">
        <f>RTD("cqg.rtd",,"StudyData","SUBMINUTE((CUS10),1,Regular)","FG",,"Time","5",D53,,,,,"D")</f>
        <v>42342.444641203707</v>
      </c>
      <c r="C53" s="54">
        <f>IF(RTD("cqg.rtd",,"StudyData","SUBMINUTE((CUS10),1,FillGap)","Bar",,"Close","5",D53,,,,,"T")="",NA(),DOLLARFR(RTD("cqg.rtd",,"StudyData","SUBMINUTE((CUS10),1,FillGap)","Bar",,"Close","5",D53,,,,,"T"),32))</f>
        <v>99.215000000000003</v>
      </c>
      <c r="D53" s="14">
        <f t="shared" si="6"/>
        <v>-47</v>
      </c>
      <c r="E53" s="15">
        <f>IF( RTD("cqg.rtd",,"StudyData", "AlgOrdBidVol(SUBMINUTE((CUS10),1,Regular),1,0)",  "Bar",, "Open", "5",D53,,,,,"D")="",0,RTD("cqg.rtd",,"StudyData", "AlgOrdBidVol(SUBMINUTE((CUS10),1,Regular),1,0)",  "Bar",, "Open", "5",D53,,,,,"D"))</f>
        <v>0</v>
      </c>
      <c r="F53" s="15">
        <f xml:space="preserve"> IF(RTD("cqg.rtd",,"StudyData", "AlgOrdAskVol(SUBMINUTE((CUS10),1,Regular),1,0)",  "Bar",, "Open", "5",D53,,,,,"D")="",0,RTD("cqg.rtd",,"StudyData", "AlgOrdAskVol(SUBMINUTE((CUS10),1,Regular),1,0)",  "Bar",, "Open", "5",D53,,,,,"D"))</f>
        <v>0</v>
      </c>
      <c r="G53" s="18">
        <f xml:space="preserve"> RTD("cqg.rtd",,"StudyData","BAVolCr.BidVol^(SUBMINUTE((CUS10),1,FillGap),5,0)",  "Bar",, "Open", "5",D53,,,,,"D")</f>
        <v>0</v>
      </c>
      <c r="H53" s="18">
        <f xml:space="preserve"> RTD("cqg.rtd",,"StudyData","BAVolCr.AskVol^(SUBMINUTE((CUS10),1,Regular),5,0)",  "Bar",, "Open", "5",D53,,,,,"D")</f>
        <v>1000</v>
      </c>
      <c r="I53" s="18">
        <f t="shared" si="0"/>
        <v>0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63">
        <f>RTD("cqg.rtd",,"StudyData","SUBMINUTE((CUS10),5,Regular)","FG",,"Time","5",D53,,,,,"D")</f>
        <v>42342.442418981482</v>
      </c>
      <c r="AA53" s="56">
        <f>IF(RTD("cqg.rtd",,"StudyData","SUBMINUTE((CUS10),5,Regular)","FG",,"Open","5",D53,,,,,"D")="",NA(),DOLLARFR(RTD("cqg.rtd",,"StudyData","SUBMINUTE((CUS10),5,Regular)","FG",,"Open","5",D53,,,,,"T"),32))</f>
        <v>99.204999999999998</v>
      </c>
      <c r="AB53" s="56">
        <f>IF(RTD("cqg.rtd",,"StudyData","SUBMINUTE((CUS10),5,Regular)","FG",,"High","5",D53,,,,,"D")="",NA(),DOLLARFR(RTD("cqg.rtd",,"StudyData","SUBMINUTE((CUS10),5,Regular)","FG",,"High","5",D53,,,,,"T"),32))</f>
        <v>99.21</v>
      </c>
      <c r="AC53" s="56">
        <f>IF(RTD("cqg.rtd",,"StudyData","SUBMINUTE((CUS10),5,Regular)","FG",,"Low","5",D53,,,,,"D")="",NA(),DOLLARFR(RTD("cqg.rtd",,"StudyData","SUBMINUTE((CUS10),5,Regular)","FG",,"Low","5",D53,,,,,"T"),32))</f>
        <v>99.204999999999998</v>
      </c>
      <c r="AD53" s="55">
        <f>IF(RTD("cqg.rtd",,"StudyData","SUBMINUTE((CUS10),5,FillGap)","Bar",,"Close","5",D53,,,,,"T")="",NA(),DOLLARFR(RTD("cqg.rtd",,"StudyData","SUBMINUTE((CUS10),5,FillGap)","Bar",,"Close","5",D53,,,,,"T"),32))</f>
        <v>99.21</v>
      </c>
      <c r="AE53" s="14">
        <f>IF( RTD("cqg.rtd",,"StudyData","AlgOrdBidVol(SUBMINUTE((CUS10),5,Regular),1,0)",  "Bar",, "Open", "5",D53,,,,,"D")="",0,RTD("cqg.rtd",,"StudyData","AlgOrdBidVol(SUBMINUTE((CUS10),5,Regular),1,0)",  "Bar",, "Open", "5",D53,,,,,"D"))</f>
        <v>0</v>
      </c>
      <c r="AF53" s="14">
        <f>IF( RTD("cqg.rtd",,"StudyData","AlgOrdAskVol(SUBMINUTE((CUS10),5,Regular),1,0)",  "Bar",, "Open", "5",D53,,,,,"D")="",0,RTD("cqg.rtd",,"StudyData","AlgOrdAskVol(SUBMINUTE((CUS10),5,Regular),1,0)",  "Bar",, "Open", "5",D53,,,,,"D"))</f>
        <v>0</v>
      </c>
      <c r="AG53" s="3">
        <f xml:space="preserve"> RTD("cqg.rtd",,"StudyData","BAVolCr.BidVol^(SUBMINUTE((CUS10),5,Regular),5,0)",  "Bar",, "Open", "5",D53,,,,,"D")</f>
        <v>9000</v>
      </c>
      <c r="AH53" s="3">
        <f xml:space="preserve"> RTD("cqg.rtd",,"StudyData","BAVolCr.AskVol^(SUBMINUTE((CUS10),5,Regular),5,0)",  "Bar",, "Open", "5",D53,,,,,"D")</f>
        <v>42000</v>
      </c>
      <c r="AI53" s="12">
        <f t="shared" si="1"/>
        <v>0</v>
      </c>
      <c r="AJ53" s="16"/>
      <c r="AK53" s="17">
        <f>RTD("cqg.rtd",,"StudyData","CUS10","Bar",,"Time","1",D53,,,,,"D")</f>
        <v>42342.412499999999</v>
      </c>
      <c r="AL53" s="57">
        <f>IF(RTD("cqg.rtd",,"StudyData","CUS10","FG",,"Open","1",D53,,,,,"D")="",NA(),DOLLARFR(RTD("cqg.rtd",,"StudyData","CUS10","FG",,"Open","1",D53,,,,,"T"),32))</f>
        <v>99.16</v>
      </c>
      <c r="AM53" s="57">
        <f>IF(RTD("cqg.rtd",,"StudyData","CUS10","FG",,"High","1",D53,,,,,"D")="",NA(),DOLLARFR(RTD("cqg.rtd",,"StudyData","CUS10","FG",,"High","1",D53,,,,,"T"),32))</f>
        <v>99.16</v>
      </c>
      <c r="AN53" s="57">
        <f>IF(RTD("cqg.rtd",,"StudyData","CUS10","FG",,"Low","1",D53,,,,,"D")="",NA(),DOLLARFR(RTD("cqg.rtd",,"StudyData","CUS10","FG",,"Low","1",D53,,,,,"T"),32))</f>
        <v>99.155000000000001</v>
      </c>
      <c r="AO53" s="58">
        <f>IF(RTD("cqg.rtd",,"StudyData","CUS10","FG",,"Close","1",D53,,,,,"T")="",NA(),DOLLARFR(RTD("cqg.rtd",,"StudyData","CUS10","FG",,"Close","1",D53,,,,,"T"),32))</f>
        <v>99.155000000000001</v>
      </c>
      <c r="AP53" s="15">
        <f>IF( RTD("cqg.rtd",,"StudyData", "AlgOrdBidVol(CUS10)",  "Bar",, "Open", "1",D53,,,,,"D")="",0,RTD("cqg.rtd",,"StudyData", "AlgOrdBidVol(CUS10)",  "Bar",, "Open", "1",D53,,,,,"D"))</f>
        <v>0</v>
      </c>
      <c r="AQ53" s="15">
        <f xml:space="preserve"> IF(RTD("cqg.rtd",,"StudyData", "AlgOrdAskVol(CUS10)",  "Bar",, "Open", "1",D53,,,,,"D")="",0,RTD("cqg.rtd",,"StudyData", "AlgOrdAskVol(CUS10)",  "Bar",, "Open", "1",D53,,,,,"D"))</f>
        <v>0</v>
      </c>
      <c r="AR53" s="18">
        <f xml:space="preserve"> RTD("cqg.rtd",,"StudyData","BAVolCr.BidVol^(CUS10)",  "Bar",, "Open", "1",D53,,,,,"D")</f>
        <v>50</v>
      </c>
      <c r="AS53" s="18">
        <f xml:space="preserve"> RTD("cqg.rtd",,"StudyData","BAVolCr.AskVol^(CUS10)",  "Bar",, "Open", "1",D53,,,,,"D")</f>
        <v>49</v>
      </c>
      <c r="AT53" s="53">
        <f t="shared" si="2"/>
        <v>0</v>
      </c>
      <c r="AU53" s="10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36">
        <f>RTD("cqg.rtd",,"StudyData","CUS10","Bar",,"Time","5",D53,,,,,"D")</f>
        <v>42342.28125</v>
      </c>
      <c r="BM53" s="59">
        <f>IF(RTD("cqg.rtd",,"StudyData","CUS10","FG",,"Open","5",D53,,,,,"D")="",NA(),DOLLARFR(RTD("cqg.rtd",,"StudyData","CUS10","FG",,"Open","5",D53,,,,,"T"),32))</f>
        <v>99.15</v>
      </c>
      <c r="BN53" s="54">
        <f>IF(RTD("cqg.rtd",,"StudyData","CUS10","FG",,"High","5",D53,,,,,"D")="",NA(),DOLLARFR(RTD("cqg.rtd",,"StudyData","CUS10","FG",,"High","5",D53,,,,,"T"),32))</f>
        <v>99.155000000000001</v>
      </c>
      <c r="BO53" s="60">
        <f>IF(RTD("cqg.rtd",,"StudyData","CUS10","FG",,"Low","5",D53,,,,,"D")="",NA(),DOLLARFR(RTD("cqg.rtd",,"StudyData","CUS10","FG",,"Low","5",D53,,,,,"T"),32))</f>
        <v>99.135000000000005</v>
      </c>
      <c r="BP53" s="59">
        <f>IF(RTD("cqg.rtd",,"StudyData","CUS10","FG",,"Close","5",D53,,,,,"T")="",NA(),DOLLARFR(RTD("cqg.rtd",,"StudyData","CUS10","FG",,"Close","5",D53,,,,,"T"),32))</f>
        <v>99.135000000000005</v>
      </c>
      <c r="BQ53" s="14">
        <f>IF( RTD("cqg.rtd",,"StudyData","AlgOrdBidVol(CUS10)",  "Bar",, "Open", "5",D53,,,,,"D")="",0,RTD("cqg.rtd",,"StudyData","AlgOrdBidVol(CUS10)",  "Bar",, "Open", "5",D53,,,,,"D"))</f>
        <v>2</v>
      </c>
      <c r="BR53" s="14">
        <f>IF( RTD("cqg.rtd",,"StudyData","AlgOrdAskVol(CUS10)",  "Bar",, "Open", "5",D53,,,,,"D")="",0,RTD("cqg.rtd",,"StudyData","AlgOrdAskVol(CUS10)",  "Bar",, "Open", "5",D53,,,,,"D"))</f>
        <v>0</v>
      </c>
      <c r="BS53" s="12">
        <f xml:space="preserve"> RTD("cqg.rtd",,"StudyData","BAVolCr.BidVol^(CUS10)",  "Bar",, "Open", "5",D53,,,,,"D")</f>
        <v>110</v>
      </c>
      <c r="BT53" s="12">
        <f xml:space="preserve"> RTD("cqg.rtd",,"StudyData","BAVolCr.AskVol^(CUS10)",  "Bar",, "Open", "5",D53,,,,,"D")</f>
        <v>76</v>
      </c>
      <c r="BU53" s="12">
        <f t="shared" si="3"/>
        <v>0</v>
      </c>
      <c r="BZ53" s="12">
        <f>IF(RTD("cqg.rtd",,"StudyData","SUBMINUTE((CUS10),1,FillGap)","Bar",,"Close","5",D53,,,,,"T")="",NA(),RTD("cqg.rtd",,"StudyData","SUBMINUTE((CUS10),1,FillGap)","Bar",,"Close","5",D53,,,,,"T"))</f>
        <v>99.671875</v>
      </c>
      <c r="CA53" s="12"/>
      <c r="CB53" s="12">
        <f>IF(RTD("cqg.rtd",,"StudyData","SUBMINUTE((CUS10),5,Regular)","FG",,"Open","5",D53,,,,,"D")="",NA(),RTD("cqg.rtd",,"StudyData","SUBMINUTE((CUS10),5,Regular)","FG",,"Open","5",D53,,,,,"T"))</f>
        <v>99.640625</v>
      </c>
      <c r="CC53" s="12">
        <f>IF(RTD("cqg.rtd",,"StudyData","SUBMINUTE((CUS10),5,Regular)","FG",,"High","5",D53,,,,,"D")="",NA(),RTD("cqg.rtd",,"StudyData","SUBMINUTE((CUS10),5,Regular)","FG",,"High","5",D53,,,,,"T"))</f>
        <v>99.65625</v>
      </c>
      <c r="CD53" s="12">
        <f>IF(RTD("cqg.rtd",,"StudyData","SUBMINUTE((CUS10),5,Regular)","FG",,"Low","5",D53,,,,,"D")="",NA(),RTD("cqg.rtd",,"StudyData","SUBMINUTE((CUS10),5,Regular)","FG",,"Low","5",D53,,,,,"T"))</f>
        <v>99.640625</v>
      </c>
      <c r="CE53" s="12">
        <f>IF(RTD("cqg.rtd",,"StudyData","SUBMINUTE((CUS10),5,Regular)","FG",,"Close","5",D53,,,,,"D")="",NA(),RTD("cqg.rtd",,"StudyData","SUBMINUTE((CUS10),5,Regular)","FG",,"Close","5",D53,,,,,"T"))</f>
        <v>99.65625</v>
      </c>
      <c r="CF53" s="12"/>
      <c r="CG53" s="12">
        <f>IF(RTD("cqg.rtd",,"StudyData","CUS10","FG",,"Open","1",D53,,,,,"D")="",NA(),RTD("cqg.rtd",,"StudyData","CUS10","FG",,"Open","1",D53,,,,,"T"))</f>
        <v>99.5</v>
      </c>
      <c r="CH53" s="12">
        <f>IF(RTD("cqg.rtd",,"StudyData","CUS10","FG",,"High","1",D53,,,,,"D")="",NA(),RTD("cqg.rtd",,"StudyData","CUS10","FG",,"High","1",D53,,,,,"T"))</f>
        <v>99.5</v>
      </c>
      <c r="CI53" s="12">
        <f>IF(RTD("cqg.rtd",,"StudyData","CUS10","FG",,"Low","1",D53,,,,,"D")="",NA(),RTD("cqg.rtd",,"StudyData","CUS10","FG",,"Low","1",D53,,,,,"T"))</f>
        <v>99.484375</v>
      </c>
      <c r="CJ53" s="12">
        <f>IF(RTD("cqg.rtd",,"StudyData","CUS10","FG",,"Close","1",D53,,,,,"D")="",NA(),RTD("cqg.rtd",,"StudyData","CUS10","FG",,"Close","1",D53,,,,,"T"))</f>
        <v>99.484375</v>
      </c>
      <c r="CK53" s="12"/>
      <c r="CL53" s="12">
        <f>IF(RTD("cqg.rtd",,"StudyData","CUS10","FG",,"Open","5",D53,,,,,"D")="",NA(),RTD("cqg.rtd",,"StudyData","CUS10","FG",,"Open","5",D53,,,,,"T"))</f>
        <v>99.46875</v>
      </c>
      <c r="CM53" s="12">
        <f>IF(RTD("cqg.rtd",,"StudyData","CUS10","FG",,"High","5",D53,,,,,"D")="",NA(),RTD("cqg.rtd",,"StudyData","CUS10","FG",,"High","5",D53,,,,,"T"))</f>
        <v>99.484375</v>
      </c>
      <c r="CN53" s="12">
        <f>IF(RTD("cqg.rtd",,"StudyData","CUS10","FG",,"Low","5",D53,,,,,"D")="",NA(),RTD("cqg.rtd",,"StudyData","CUS10","FG",,"Low","5",D53,,,,,"T"))</f>
        <v>99.421875</v>
      </c>
      <c r="CO53" s="12">
        <f>IF(RTD("cqg.rtd",,"StudyData","CUS10","FG",,"Close","5",D53,,,,,"D")="",NA(),RTD("cqg.rtd",,"StudyData","CUS10","FG",,"Close","5",D53,,,,,"T"))</f>
        <v>99.421875</v>
      </c>
      <c r="CP53" s="12"/>
    </row>
    <row r="54" spans="2:94" ht="11.25" customHeight="1" x14ac:dyDescent="0.3">
      <c r="B54" s="13">
        <f>RTD("cqg.rtd",,"StudyData","SUBMINUTE((CUS10),1,Regular)","FG",,"Time","5",D54,,,,,"D")</f>
        <v>42342.44462962963</v>
      </c>
      <c r="C54" s="54">
        <f>IF(RTD("cqg.rtd",,"StudyData","SUBMINUTE((CUS10),1,FillGap)","Bar",,"Close","5",D54,,,,,"T")="",NA(),DOLLARFR(RTD("cqg.rtd",,"StudyData","SUBMINUTE((CUS10),1,FillGap)","Bar",,"Close","5",D54,,,,,"T"),32))</f>
        <v>99.215000000000003</v>
      </c>
      <c r="D54" s="14">
        <f t="shared" si="6"/>
        <v>-48</v>
      </c>
      <c r="E54" s="15">
        <f>IF( RTD("cqg.rtd",,"StudyData", "AlgOrdBidVol(SUBMINUTE((CUS10),1,Regular),1,0)",  "Bar",, "Open", "5",D54,,,,,"D")="",0,RTD("cqg.rtd",,"StudyData", "AlgOrdBidVol(SUBMINUTE((CUS10),1,Regular),1,0)",  "Bar",, "Open", "5",D54,,,,,"D"))</f>
        <v>0</v>
      </c>
      <c r="F54" s="15">
        <f xml:space="preserve"> IF(RTD("cqg.rtd",,"StudyData", "AlgOrdAskVol(SUBMINUTE((CUS10),1,Regular),1,0)",  "Bar",, "Open", "5",D54,,,,,"D")="",0,RTD("cqg.rtd",,"StudyData", "AlgOrdAskVol(SUBMINUTE((CUS10),1,Regular),1,0)",  "Bar",, "Open", "5",D54,,,,,"D"))</f>
        <v>0</v>
      </c>
      <c r="G54" s="18">
        <f xml:space="preserve"> RTD("cqg.rtd",,"StudyData","BAVolCr.BidVol^(SUBMINUTE((CUS10),1,FillGap),5,0)",  "Bar",, "Open", "5",D54,,,,,"D")</f>
        <v>0</v>
      </c>
      <c r="H54" s="18">
        <f xml:space="preserve"> RTD("cqg.rtd",,"StudyData","BAVolCr.AskVol^(SUBMINUTE((CUS10),1,Regular),5,0)",  "Bar",, "Open", "5",D54,,,,,"D")</f>
        <v>0</v>
      </c>
      <c r="I54" s="18">
        <f t="shared" si="0"/>
        <v>0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63">
        <f>RTD("cqg.rtd",,"StudyData","SUBMINUTE((CUS10),5,Regular)","FG",,"Time","5",D54,,,,,"D")</f>
        <v>42342.442361111112</v>
      </c>
      <c r="AA54" s="56">
        <f>IF(RTD("cqg.rtd",,"StudyData","SUBMINUTE((CUS10),5,Regular)","FG",,"Open","5",D54,,,,,"D")="",NA(),DOLLARFR(RTD("cqg.rtd",,"StudyData","SUBMINUTE((CUS10),5,Regular)","FG",,"Open","5",D54,,,,,"T"),32))</f>
        <v>99.21</v>
      </c>
      <c r="AB54" s="56">
        <f>IF(RTD("cqg.rtd",,"StudyData","SUBMINUTE((CUS10),5,Regular)","FG",,"High","5",D54,,,,,"D")="",NA(),DOLLARFR(RTD("cqg.rtd",,"StudyData","SUBMINUTE((CUS10),5,Regular)","FG",,"High","5",D54,,,,,"T"),32))</f>
        <v>99.215000000000003</v>
      </c>
      <c r="AC54" s="56">
        <f>IF(RTD("cqg.rtd",,"StudyData","SUBMINUTE((CUS10),5,Regular)","FG",,"Low","5",D54,,,,,"D")="",NA(),DOLLARFR(RTD("cqg.rtd",,"StudyData","SUBMINUTE((CUS10),5,Regular)","FG",,"Low","5",D54,,,,,"T"),32))</f>
        <v>99.204999999999998</v>
      </c>
      <c r="AD54" s="55">
        <f>IF(RTD("cqg.rtd",,"StudyData","SUBMINUTE((CUS10),5,FillGap)","Bar",,"Close","5",D54,,,,,"T")="",NA(),DOLLARFR(RTD("cqg.rtd",,"StudyData","SUBMINUTE((CUS10),5,FillGap)","Bar",,"Close","5",D54,,,,,"T"),32))</f>
        <v>99.204999999999998</v>
      </c>
      <c r="AE54" s="14">
        <f>IF( RTD("cqg.rtd",,"StudyData","AlgOrdBidVol(SUBMINUTE((CUS10),5,Regular),1,0)",  "Bar",, "Open", "5",D54,,,,,"D")="",0,RTD("cqg.rtd",,"StudyData","AlgOrdBidVol(SUBMINUTE((CUS10),5,Regular),1,0)",  "Bar",, "Open", "5",D54,,,,,"D"))</f>
        <v>0</v>
      </c>
      <c r="AF54" s="14">
        <f>IF( RTD("cqg.rtd",,"StudyData","AlgOrdAskVol(SUBMINUTE((CUS10),5,Regular),1,0)",  "Bar",, "Open", "5",D54,,,,,"D")="",0,RTD("cqg.rtd",,"StudyData","AlgOrdAskVol(SUBMINUTE((CUS10),5,Regular),1,0)",  "Bar",, "Open", "5",D54,,,,,"D"))</f>
        <v>26</v>
      </c>
      <c r="AG54" s="3">
        <f xml:space="preserve"> RTD("cqg.rtd",,"StudyData","BAVolCr.BidVol^(SUBMINUTE((CUS10),5,Regular),5,0)",  "Bar",, "Open", "5",D54,,,,,"D")</f>
        <v>9000</v>
      </c>
      <c r="AH54" s="3">
        <f xml:space="preserve"> RTD("cqg.rtd",,"StudyData","BAVolCr.AskVol^(SUBMINUTE((CUS10),5,Regular),5,0)",  "Bar",, "Open", "5",D54,,,,,"D")</f>
        <v>45000</v>
      </c>
      <c r="AI54" s="12">
        <f t="shared" si="1"/>
        <v>-1</v>
      </c>
      <c r="AJ54" s="16"/>
      <c r="AK54" s="17">
        <f>RTD("cqg.rtd",,"StudyData","CUS10","Bar",,"Time","1",D54,,,,,"D")</f>
        <v>42342.411805555559</v>
      </c>
      <c r="AL54" s="57">
        <f>IF(RTD("cqg.rtd",,"StudyData","CUS10","FG",,"Open","1",D54,,,,,"D")="",NA(),DOLLARFR(RTD("cqg.rtd",,"StudyData","CUS10","FG",,"Open","1",D54,,,,,"T"),32))</f>
        <v>99.155000000000001</v>
      </c>
      <c r="AM54" s="57">
        <f>IF(RTD("cqg.rtd",,"StudyData","CUS10","FG",,"High","1",D54,,,,,"D")="",NA(),DOLLARFR(RTD("cqg.rtd",,"StudyData","CUS10","FG",,"High","1",D54,,,,,"T"),32))</f>
        <v>99.165000000000006</v>
      </c>
      <c r="AN54" s="57">
        <f>IF(RTD("cqg.rtd",,"StudyData","CUS10","FG",,"Low","1",D54,,,,,"D")="",NA(),DOLLARFR(RTD("cqg.rtd",,"StudyData","CUS10","FG",,"Low","1",D54,,,,,"T"),32))</f>
        <v>99.15</v>
      </c>
      <c r="AO54" s="58">
        <f>IF(RTD("cqg.rtd",,"StudyData","CUS10","FG",,"Close","1",D54,,,,,"T")="",NA(),DOLLARFR(RTD("cqg.rtd",,"StudyData","CUS10","FG",,"Close","1",D54,,,,,"T"),32))</f>
        <v>99.155000000000001</v>
      </c>
      <c r="AP54" s="15">
        <f>IF( RTD("cqg.rtd",,"StudyData", "AlgOrdBidVol(CUS10)",  "Bar",, "Open", "1",D54,,,,,"D")="",0,RTD("cqg.rtd",,"StudyData", "AlgOrdBidVol(CUS10)",  "Bar",, "Open", "1",D54,,,,,"D"))</f>
        <v>3</v>
      </c>
      <c r="AQ54" s="15">
        <f xml:space="preserve"> IF(RTD("cqg.rtd",,"StudyData", "AlgOrdAskVol(CUS10)",  "Bar",, "Open", "1",D54,,,,,"D")="",0,RTD("cqg.rtd",,"StudyData", "AlgOrdAskVol(CUS10)",  "Bar",, "Open", "1",D54,,,,,"D"))</f>
        <v>0</v>
      </c>
      <c r="AR54" s="18">
        <f xml:space="preserve"> RTD("cqg.rtd",,"StudyData","BAVolCr.BidVol^(CUS10)",  "Bar",, "Open", "1",D54,,,,,"D")</f>
        <v>85</v>
      </c>
      <c r="AS54" s="18">
        <f xml:space="preserve"> RTD("cqg.rtd",,"StudyData","BAVolCr.AskVol^(CUS10)",  "Bar",, "Open", "1",D54,,,,,"D")</f>
        <v>51</v>
      </c>
      <c r="AT54" s="53">
        <f t="shared" si="2"/>
        <v>0</v>
      </c>
      <c r="AU54" s="10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36">
        <f>RTD("cqg.rtd",,"StudyData","CUS10","Bar",,"Time","5",D54,,,,,"D")</f>
        <v>42342.277777777781</v>
      </c>
      <c r="BM54" s="59">
        <f>IF(RTD("cqg.rtd",,"StudyData","CUS10","FG",,"Open","5",D54,,,,,"D")="",NA(),DOLLARFR(RTD("cqg.rtd",,"StudyData","CUS10","FG",,"Open","5",D54,,,,,"T"),32))</f>
        <v>99.15</v>
      </c>
      <c r="BN54" s="54">
        <f>IF(RTD("cqg.rtd",,"StudyData","CUS10","FG",,"High","5",D54,,,,,"D")="",NA(),DOLLARFR(RTD("cqg.rtd",,"StudyData","CUS10","FG",,"High","5",D54,,,,,"T"),32))</f>
        <v>99.155000000000001</v>
      </c>
      <c r="BO54" s="60">
        <f>IF(RTD("cqg.rtd",,"StudyData","CUS10","FG",,"Low","5",D54,,,,,"D")="",NA(),DOLLARFR(RTD("cqg.rtd",,"StudyData","CUS10","FG",,"Low","5",D54,,,,,"T"),32))</f>
        <v>99.144999999999996</v>
      </c>
      <c r="BP54" s="59">
        <f>IF(RTD("cqg.rtd",,"StudyData","CUS10","FG",,"Close","5",D54,,,,,"T")="",NA(),DOLLARFR(RTD("cqg.rtd",,"StudyData","CUS10","FG",,"Close","5",D54,,,,,"T"),32))</f>
        <v>99.15</v>
      </c>
      <c r="BQ54" s="14">
        <f>IF( RTD("cqg.rtd",,"StudyData","AlgOrdBidVol(CUS10)",  "Bar",, "Open", "5",D54,,,,,"D")="",0,RTD("cqg.rtd",,"StudyData","AlgOrdBidVol(CUS10)",  "Bar",, "Open", "5",D54,,,,,"D"))</f>
        <v>0</v>
      </c>
      <c r="BR54" s="14">
        <f>IF( RTD("cqg.rtd",,"StudyData","AlgOrdAskVol(CUS10)",  "Bar",, "Open", "5",D54,,,,,"D")="",0,RTD("cqg.rtd",,"StudyData","AlgOrdAskVol(CUS10)",  "Bar",, "Open", "5",D54,,,,,"D"))</f>
        <v>0</v>
      </c>
      <c r="BS54" s="12">
        <f xml:space="preserve"> RTD("cqg.rtd",,"StudyData","BAVolCr.BidVol^(CUS10)",  "Bar",, "Open", "5",D54,,,,,"D")</f>
        <v>77</v>
      </c>
      <c r="BT54" s="12">
        <f xml:space="preserve"> RTD("cqg.rtd",,"StudyData","BAVolCr.AskVol^(CUS10)",  "Bar",, "Open", "5",D54,,,,,"D")</f>
        <v>67</v>
      </c>
      <c r="BU54" s="12">
        <f t="shared" si="3"/>
        <v>0</v>
      </c>
      <c r="BZ54" s="12">
        <f>IF(RTD("cqg.rtd",,"StudyData","SUBMINUTE((CUS10),1,FillGap)","Bar",,"Close","5",D54,,,,,"T")="",NA(),RTD("cqg.rtd",,"StudyData","SUBMINUTE((CUS10),1,FillGap)","Bar",,"Close","5",D54,,,,,"T"))</f>
        <v>99.671875</v>
      </c>
      <c r="CA54" s="12"/>
      <c r="CB54" s="12">
        <f>IF(RTD("cqg.rtd",,"StudyData","SUBMINUTE((CUS10),5,Regular)","FG",,"Open","5",D54,,,,,"D")="",NA(),RTD("cqg.rtd",,"StudyData","SUBMINUTE((CUS10),5,Regular)","FG",,"Open","5",D54,,,,,"T"))</f>
        <v>99.65625</v>
      </c>
      <c r="CC54" s="12">
        <f>IF(RTD("cqg.rtd",,"StudyData","SUBMINUTE((CUS10),5,Regular)","FG",,"High","5",D54,,,,,"D")="",NA(),RTD("cqg.rtd",,"StudyData","SUBMINUTE((CUS10),5,Regular)","FG",,"High","5",D54,,,,,"T"))</f>
        <v>99.671875</v>
      </c>
      <c r="CD54" s="12">
        <f>IF(RTD("cqg.rtd",,"StudyData","SUBMINUTE((CUS10),5,Regular)","FG",,"Low","5",D54,,,,,"D")="",NA(),RTD("cqg.rtd",,"StudyData","SUBMINUTE((CUS10),5,Regular)","FG",,"Low","5",D54,,,,,"T"))</f>
        <v>99.640625</v>
      </c>
      <c r="CE54" s="12">
        <f>IF(RTD("cqg.rtd",,"StudyData","SUBMINUTE((CUS10),5,Regular)","FG",,"Close","5",D54,,,,,"D")="",NA(),RTD("cqg.rtd",,"StudyData","SUBMINUTE((CUS10),5,Regular)","FG",,"Close","5",D54,,,,,"T"))</f>
        <v>99.640625</v>
      </c>
      <c r="CF54" s="12"/>
      <c r="CG54" s="12">
        <f>IF(RTD("cqg.rtd",,"StudyData","CUS10","FG",,"Open","1",D54,,,,,"D")="",NA(),RTD("cqg.rtd",,"StudyData","CUS10","FG",,"Open","1",D54,,,,,"T"))</f>
        <v>99.484375</v>
      </c>
      <c r="CH54" s="12">
        <f>IF(RTD("cqg.rtd",,"StudyData","CUS10","FG",,"High","1",D54,,,,,"D")="",NA(),RTD("cqg.rtd",,"StudyData","CUS10","FG",,"High","1",D54,,,,,"T"))</f>
        <v>99.515625</v>
      </c>
      <c r="CI54" s="12">
        <f>IF(RTD("cqg.rtd",,"StudyData","CUS10","FG",,"Low","1",D54,,,,,"D")="",NA(),RTD("cqg.rtd",,"StudyData","CUS10","FG",,"Low","1",D54,,,,,"T"))</f>
        <v>99.46875</v>
      </c>
      <c r="CJ54" s="12">
        <f>IF(RTD("cqg.rtd",,"StudyData","CUS10","FG",,"Close","1",D54,,,,,"D")="",NA(),RTD("cqg.rtd",,"StudyData","CUS10","FG",,"Close","1",D54,,,,,"T"))</f>
        <v>99.484375</v>
      </c>
      <c r="CK54" s="12"/>
      <c r="CL54" s="12">
        <f>IF(RTD("cqg.rtd",,"StudyData","CUS10","FG",,"Open","5",D54,,,,,"D")="",NA(),RTD("cqg.rtd",,"StudyData","CUS10","FG",,"Open","5",D54,,,,,"T"))</f>
        <v>99.46875</v>
      </c>
      <c r="CM54" s="12">
        <f>IF(RTD("cqg.rtd",,"StudyData","CUS10","FG",,"High","5",D54,,,,,"D")="",NA(),RTD("cqg.rtd",,"StudyData","CUS10","FG",,"High","5",D54,,,,,"T"))</f>
        <v>99.484375</v>
      </c>
      <c r="CN54" s="12">
        <f>IF(RTD("cqg.rtd",,"StudyData","CUS10","FG",,"Low","5",D54,,,,,"D")="",NA(),RTD("cqg.rtd",,"StudyData","CUS10","FG",,"Low","5",D54,,,,,"T"))</f>
        <v>99.453125</v>
      </c>
      <c r="CO54" s="12">
        <f>IF(RTD("cqg.rtd",,"StudyData","CUS10","FG",,"Close","5",D54,,,,,"D")="",NA(),RTD("cqg.rtd",,"StudyData","CUS10","FG",,"Close","5",D54,,,,,"T"))</f>
        <v>99.46875</v>
      </c>
      <c r="CP54" s="12"/>
    </row>
    <row r="55" spans="2:94" ht="11.25" customHeight="1" x14ac:dyDescent="0.3">
      <c r="B55" s="13">
        <f>RTD("cqg.rtd",,"StudyData","SUBMINUTE((CUS10),1,Regular)","FG",,"Time","5",D55,,,,,"D")</f>
        <v>42342.444618055553</v>
      </c>
      <c r="C55" s="54">
        <f>IF(RTD("cqg.rtd",,"StudyData","SUBMINUTE((CUS10),1,FillGap)","Bar",,"Close","5",D55,,,,,"T")="",NA(),DOLLARFR(RTD("cqg.rtd",,"StudyData","SUBMINUTE((CUS10),1,FillGap)","Bar",,"Close","5",D55,,,,,"T"),32))</f>
        <v>99.21</v>
      </c>
      <c r="D55" s="14">
        <f t="shared" si="6"/>
        <v>-49</v>
      </c>
      <c r="E55" s="15">
        <f>IF( RTD("cqg.rtd",,"StudyData", "AlgOrdBidVol(SUBMINUTE((CUS10),1,Regular),1,0)",  "Bar",, "Open", "5",D55,,,,,"D")="",0,RTD("cqg.rtd",,"StudyData", "AlgOrdBidVol(SUBMINUTE((CUS10),1,Regular),1,0)",  "Bar",, "Open", "5",D55,,,,,"D"))</f>
        <v>0</v>
      </c>
      <c r="F55" s="15">
        <f xml:space="preserve"> IF(RTD("cqg.rtd",,"StudyData", "AlgOrdAskVol(SUBMINUTE((CUS10),1,Regular),1,0)",  "Bar",, "Open", "5",D55,,,,,"D")="",0,RTD("cqg.rtd",,"StudyData", "AlgOrdAskVol(SUBMINUTE((CUS10),1,Regular),1,0)",  "Bar",, "Open", "5",D55,,,,,"D"))</f>
        <v>0</v>
      </c>
      <c r="G55" s="18">
        <f xml:space="preserve"> RTD("cqg.rtd",,"StudyData","BAVolCr.BidVol^(SUBMINUTE((CUS10),1,FillGap),5,0)",  "Bar",, "Open", "5",D55,,,,,"D")</f>
        <v>0</v>
      </c>
      <c r="H55" s="18">
        <f xml:space="preserve"> RTD("cqg.rtd",,"StudyData","BAVolCr.AskVol^(SUBMINUTE((CUS10),1,Regular),5,0)",  "Bar",, "Open", "5",D55,,,,,"D")</f>
        <v>0</v>
      </c>
      <c r="I55" s="18">
        <f t="shared" si="0"/>
        <v>0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63">
        <f>RTD("cqg.rtd",,"StudyData","SUBMINUTE((CUS10),5,Regular)","FG",,"Time","5",D55,,,,,"D")</f>
        <v>42342.442303240743</v>
      </c>
      <c r="AA55" s="56">
        <f>IF(RTD("cqg.rtd",,"StudyData","SUBMINUTE((CUS10),5,Regular)","FG",,"Open","5",D55,,,,,"D")="",NA(),DOLLARFR(RTD("cqg.rtd",,"StudyData","SUBMINUTE((CUS10),5,Regular)","FG",,"Open","5",D55,,,,,"T"),32))</f>
        <v>99.21</v>
      </c>
      <c r="AB55" s="56">
        <f>IF(RTD("cqg.rtd",,"StudyData","SUBMINUTE((CUS10),5,Regular)","FG",,"High","5",D55,,,,,"D")="",NA(),DOLLARFR(RTD("cqg.rtd",,"StudyData","SUBMINUTE((CUS10),5,Regular)","FG",,"High","5",D55,,,,,"T"),32))</f>
        <v>99.21</v>
      </c>
      <c r="AC55" s="56">
        <f>IF(RTD("cqg.rtd",,"StudyData","SUBMINUTE((CUS10),5,Regular)","FG",,"Low","5",D55,,,,,"D")="",NA(),DOLLARFR(RTD("cqg.rtd",,"StudyData","SUBMINUTE((CUS10),5,Regular)","FG",,"Low","5",D55,,,,,"T"),32))</f>
        <v>99.21</v>
      </c>
      <c r="AD55" s="55">
        <f>IF(RTD("cqg.rtd",,"StudyData","SUBMINUTE((CUS10),5,FillGap)","Bar",,"Close","5",D55,,,,,"T")="",NA(),DOLLARFR(RTD("cqg.rtd",,"StudyData","SUBMINUTE((CUS10),5,FillGap)","Bar",,"Close","5",D55,,,,,"T"),32))</f>
        <v>99.21</v>
      </c>
      <c r="AE55" s="14">
        <f>IF( RTD("cqg.rtd",,"StudyData","AlgOrdBidVol(SUBMINUTE((CUS10),5,Regular),1,0)",  "Bar",, "Open", "5",D55,,,,,"D")="",0,RTD("cqg.rtd",,"StudyData","AlgOrdBidVol(SUBMINUTE((CUS10),5,Regular),1,0)",  "Bar",, "Open", "5",D55,,,,,"D"))</f>
        <v>0</v>
      </c>
      <c r="AF55" s="14">
        <f>IF( RTD("cqg.rtd",,"StudyData","AlgOrdAskVol(SUBMINUTE((CUS10),5,Regular),1,0)",  "Bar",, "Open", "5",D55,,,,,"D")="",0,RTD("cqg.rtd",,"StudyData","AlgOrdAskVol(SUBMINUTE((CUS10),5,Regular),1,0)",  "Bar",, "Open", "5",D55,,,,,"D"))</f>
        <v>0</v>
      </c>
      <c r="AG55" s="3">
        <f xml:space="preserve"> RTD("cqg.rtd",,"StudyData","BAVolCr.BidVol^(SUBMINUTE((CUS10),5,Regular),5,0)",  "Bar",, "Open", "5",D55,,,,,"D")</f>
        <v>0</v>
      </c>
      <c r="AH55" s="3">
        <f xml:space="preserve"> RTD("cqg.rtd",,"StudyData","BAVolCr.AskVol^(SUBMINUTE((CUS10),5,Regular),5,0)",  "Bar",, "Open", "5",D55,,,,,"D")</f>
        <v>8000</v>
      </c>
      <c r="AI55" s="12">
        <f t="shared" si="1"/>
        <v>0</v>
      </c>
      <c r="AJ55" s="16"/>
      <c r="AK55" s="17">
        <f>RTD("cqg.rtd",,"StudyData","CUS10","Bar",,"Time","1",D55,,,,,"D")</f>
        <v>42342.411111111112</v>
      </c>
      <c r="AL55" s="57">
        <f>IF(RTD("cqg.rtd",,"StudyData","CUS10","FG",,"Open","1",D55,,,,,"D")="",NA(),DOLLARFR(RTD("cqg.rtd",,"StudyData","CUS10","FG",,"Open","1",D55,,,,,"T"),32))</f>
        <v>99.15</v>
      </c>
      <c r="AM55" s="57">
        <f>IF(RTD("cqg.rtd",,"StudyData","CUS10","FG",,"High","1",D55,,,,,"D")="",NA(),DOLLARFR(RTD("cqg.rtd",,"StudyData","CUS10","FG",,"High","1",D55,,,,,"T"),32))</f>
        <v>99.155000000000001</v>
      </c>
      <c r="AN55" s="57">
        <f>IF(RTD("cqg.rtd",,"StudyData","CUS10","FG",,"Low","1",D55,,,,,"D")="",NA(),DOLLARFR(RTD("cqg.rtd",,"StudyData","CUS10","FG",,"Low","1",D55,,,,,"T"),32))</f>
        <v>99.144999999999996</v>
      </c>
      <c r="AO55" s="58">
        <f>IF(RTD("cqg.rtd",,"StudyData","CUS10","FG",,"Close","1",D55,,,,,"T")="",NA(),DOLLARFR(RTD("cqg.rtd",,"StudyData","CUS10","FG",,"Close","1",D55,,,,,"T"),32))</f>
        <v>99.155000000000001</v>
      </c>
      <c r="AP55" s="15">
        <f>IF( RTD("cqg.rtd",,"StudyData", "AlgOrdBidVol(CUS10)",  "Bar",, "Open", "1",D55,,,,,"D")="",0,RTD("cqg.rtd",,"StudyData", "AlgOrdBidVol(CUS10)",  "Bar",, "Open", "1",D55,,,,,"D"))</f>
        <v>0</v>
      </c>
      <c r="AQ55" s="15">
        <f xml:space="preserve"> IF(RTD("cqg.rtd",,"StudyData", "AlgOrdAskVol(CUS10)",  "Bar",, "Open", "1",D55,,,,,"D")="",0,RTD("cqg.rtd",,"StudyData", "AlgOrdAskVol(CUS10)",  "Bar",, "Open", "1",D55,,,,,"D"))</f>
        <v>0</v>
      </c>
      <c r="AR55" s="18">
        <f xml:space="preserve"> RTD("cqg.rtd",,"StudyData","BAVolCr.BidVol^(CUS10)",  "Bar",, "Open", "1",D55,,,,,"D")</f>
        <v>111</v>
      </c>
      <c r="AS55" s="18">
        <f xml:space="preserve"> RTD("cqg.rtd",,"StudyData","BAVolCr.AskVol^(CUS10)",  "Bar",, "Open", "1",D55,,,,,"D")</f>
        <v>66</v>
      </c>
      <c r="AT55" s="53">
        <f t="shared" si="2"/>
        <v>0</v>
      </c>
      <c r="AU55" s="10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36">
        <f>RTD("cqg.rtd",,"StudyData","CUS10","Bar",,"Time","5",D55,,,,,"D")</f>
        <v>42342.274305555555</v>
      </c>
      <c r="BM55" s="59">
        <f>IF(RTD("cqg.rtd",,"StudyData","CUS10","FG",,"Open","5",D55,,,,,"D")="",NA(),DOLLARFR(RTD("cqg.rtd",,"StudyData","CUS10","FG",,"Open","5",D55,,,,,"T"),32))</f>
        <v>99.15</v>
      </c>
      <c r="BN55" s="54">
        <f>IF(RTD("cqg.rtd",,"StudyData","CUS10","FG",,"High","5",D55,,,,,"D")="",NA(),DOLLARFR(RTD("cqg.rtd",,"StudyData","CUS10","FG",,"High","5",D55,,,,,"T"),32))</f>
        <v>99.15</v>
      </c>
      <c r="BO55" s="60">
        <f>IF(RTD("cqg.rtd",,"StudyData","CUS10","FG",,"Low","5",D55,,,,,"D")="",NA(),DOLLARFR(RTD("cqg.rtd",,"StudyData","CUS10","FG",,"Low","5",D55,,,,,"T"),32))</f>
        <v>99.14</v>
      </c>
      <c r="BP55" s="59">
        <f>IF(RTD("cqg.rtd",,"StudyData","CUS10","FG",,"Close","5",D55,,,,,"T")="",NA(),DOLLARFR(RTD("cqg.rtd",,"StudyData","CUS10","FG",,"Close","5",D55,,,,,"T"),32))</f>
        <v>99.144999999999996</v>
      </c>
      <c r="BQ55" s="14">
        <f>IF( RTD("cqg.rtd",,"StudyData","AlgOrdBidVol(CUS10)",  "Bar",, "Open", "5",D55,,,,,"D")="",0,RTD("cqg.rtd",,"StudyData","AlgOrdBidVol(CUS10)",  "Bar",, "Open", "5",D55,,,,,"D"))</f>
        <v>0</v>
      </c>
      <c r="BR55" s="14">
        <f>IF( RTD("cqg.rtd",,"StudyData","AlgOrdAskVol(CUS10)",  "Bar",, "Open", "5",D55,,,,,"D")="",0,RTD("cqg.rtd",,"StudyData","AlgOrdAskVol(CUS10)",  "Bar",, "Open", "5",D55,,,,,"D"))</f>
        <v>0</v>
      </c>
      <c r="BS55" s="12">
        <f xml:space="preserve"> RTD("cqg.rtd",,"StudyData","BAVolCr.BidVol^(CUS10)",  "Bar",, "Open", "5",D55,,,,,"D")</f>
        <v>80</v>
      </c>
      <c r="BT55" s="12">
        <f xml:space="preserve"> RTD("cqg.rtd",,"StudyData","BAVolCr.AskVol^(CUS10)",  "Bar",, "Open", "5",D55,,,,,"D")</f>
        <v>73</v>
      </c>
      <c r="BU55" s="12">
        <f t="shared" si="3"/>
        <v>0</v>
      </c>
      <c r="BZ55" s="12">
        <f>IF(RTD("cqg.rtd",,"StudyData","SUBMINUTE((CUS10),1,FillGap)","Bar",,"Close","5",D55,,,,,"T")="",NA(),RTD("cqg.rtd",,"StudyData","SUBMINUTE((CUS10),1,FillGap)","Bar",,"Close","5",D55,,,,,"T"))</f>
        <v>99.65625</v>
      </c>
      <c r="CA55" s="12"/>
      <c r="CB55" s="12">
        <f>IF(RTD("cqg.rtd",,"StudyData","SUBMINUTE((CUS10),5,Regular)","FG",,"Open","5",D55,,,,,"D")="",NA(),RTD("cqg.rtd",,"StudyData","SUBMINUTE((CUS10),5,Regular)","FG",,"Open","5",D55,,,,,"T"))</f>
        <v>99.65625</v>
      </c>
      <c r="CC55" s="12">
        <f>IF(RTD("cqg.rtd",,"StudyData","SUBMINUTE((CUS10),5,Regular)","FG",,"High","5",D55,,,,,"D")="",NA(),RTD("cqg.rtd",,"StudyData","SUBMINUTE((CUS10),5,Regular)","FG",,"High","5",D55,,,,,"T"))</f>
        <v>99.65625</v>
      </c>
      <c r="CD55" s="12">
        <f>IF(RTD("cqg.rtd",,"StudyData","SUBMINUTE((CUS10),5,Regular)","FG",,"Low","5",D55,,,,,"D")="",NA(),RTD("cqg.rtd",,"StudyData","SUBMINUTE((CUS10),5,Regular)","FG",,"Low","5",D55,,,,,"T"))</f>
        <v>99.65625</v>
      </c>
      <c r="CE55" s="12">
        <f>IF(RTD("cqg.rtd",,"StudyData","SUBMINUTE((CUS10),5,Regular)","FG",,"Close","5",D55,,,,,"D")="",NA(),RTD("cqg.rtd",,"StudyData","SUBMINUTE((CUS10),5,Regular)","FG",,"Close","5",D55,,,,,"T"))</f>
        <v>99.65625</v>
      </c>
      <c r="CF55" s="12"/>
      <c r="CG55" s="12">
        <f>IF(RTD("cqg.rtd",,"StudyData","CUS10","FG",,"Open","1",D55,,,,,"D")="",NA(),RTD("cqg.rtd",,"StudyData","CUS10","FG",,"Open","1",D55,,,,,"T"))</f>
        <v>99.46875</v>
      </c>
      <c r="CH55" s="12">
        <f>IF(RTD("cqg.rtd",,"StudyData","CUS10","FG",,"High","1",D55,,,,,"D")="",NA(),RTD("cqg.rtd",,"StudyData","CUS10","FG",,"High","1",D55,,,,,"T"))</f>
        <v>99.484375</v>
      </c>
      <c r="CI55" s="12">
        <f>IF(RTD("cqg.rtd",,"StudyData","CUS10","FG",,"Low","1",D55,,,,,"D")="",NA(),RTD("cqg.rtd",,"StudyData","CUS10","FG",,"Low","1",D55,,,,,"T"))</f>
        <v>99.453125</v>
      </c>
      <c r="CJ55" s="12">
        <f>IF(RTD("cqg.rtd",,"StudyData","CUS10","FG",,"Close","1",D55,,,,,"D")="",NA(),RTD("cqg.rtd",,"StudyData","CUS10","FG",,"Close","1",D55,,,,,"T"))</f>
        <v>99.484375</v>
      </c>
      <c r="CK55" s="12"/>
      <c r="CL55" s="12">
        <f>IF(RTD("cqg.rtd",,"StudyData","CUS10","FG",,"Open","5",D55,,,,,"D")="",NA(),RTD("cqg.rtd",,"StudyData","CUS10","FG",,"Open","5",D55,,,,,"T"))</f>
        <v>99.46875</v>
      </c>
      <c r="CM55" s="12">
        <f>IF(RTD("cqg.rtd",,"StudyData","CUS10","FG",,"High","5",D55,,,,,"D")="",NA(),RTD("cqg.rtd",,"StudyData","CUS10","FG",,"High","5",D55,,,,,"T"))</f>
        <v>99.46875</v>
      </c>
      <c r="CN55" s="12">
        <f>IF(RTD("cqg.rtd",,"StudyData","CUS10","FG",,"Low","5",D55,,,,,"D")="",NA(),RTD("cqg.rtd",,"StudyData","CUS10","FG",,"Low","5",D55,,,,,"T"))</f>
        <v>99.4375</v>
      </c>
      <c r="CO55" s="12">
        <f>IF(RTD("cqg.rtd",,"StudyData","CUS10","FG",,"Close","5",D55,,,,,"D")="",NA(),RTD("cqg.rtd",,"StudyData","CUS10","FG",,"Close","5",D55,,,,,"T"))</f>
        <v>99.453125</v>
      </c>
      <c r="CP55" s="12"/>
    </row>
    <row r="56" spans="2:94" ht="11.25" customHeight="1" x14ac:dyDescent="0.3">
      <c r="B56" s="13">
        <f>RTD("cqg.rtd",,"StudyData","SUBMINUTE((CUS10),1,Regular)","FG",,"Time","5",D56,,,,,"D")</f>
        <v>42342.444606481484</v>
      </c>
      <c r="C56" s="54">
        <f>IF(RTD("cqg.rtd",,"StudyData","SUBMINUTE((CUS10),1,FillGap)","Bar",,"Close","5",D56,,,,,"T")="",NA(),DOLLARFR(RTD("cqg.rtd",,"StudyData","SUBMINUTE((CUS10),1,FillGap)","Bar",,"Close","5",D56,,,,,"T"),32))</f>
        <v>99.215000000000003</v>
      </c>
      <c r="D56" s="14">
        <f t="shared" si="6"/>
        <v>-50</v>
      </c>
      <c r="E56" s="15">
        <f>IF( RTD("cqg.rtd",,"StudyData", "AlgOrdBidVol(SUBMINUTE((CUS10),1,Regular),1,0)",  "Bar",, "Open", "5",D56,,,,,"D")="",0,RTD("cqg.rtd",,"StudyData", "AlgOrdBidVol(SUBMINUTE((CUS10),1,Regular),1,0)",  "Bar",, "Open", "5",D56,,,,,"D"))</f>
        <v>0</v>
      </c>
      <c r="F56" s="15">
        <f xml:space="preserve"> IF(RTD("cqg.rtd",,"StudyData", "AlgOrdAskVol(SUBMINUTE((CUS10),1,Regular),1,0)",  "Bar",, "Open", "5",D56,,,,,"D")="",0,RTD("cqg.rtd",,"StudyData", "AlgOrdAskVol(SUBMINUTE((CUS10),1,Regular),1,0)",  "Bar",, "Open", "5",D56,,,,,"D"))</f>
        <v>0</v>
      </c>
      <c r="G56" s="18">
        <f xml:space="preserve"> RTD("cqg.rtd",,"StudyData","BAVolCr.BidVol^(SUBMINUTE((CUS10),1,FillGap),5,0)",  "Bar",, "Open", "5",D56,,,,,"D")</f>
        <v>0</v>
      </c>
      <c r="H56" s="18">
        <f xml:space="preserve"> RTD("cqg.rtd",,"StudyData","BAVolCr.AskVol^(SUBMINUTE((CUS10),1,Regular),5,0)",  "Bar",, "Open", "5",D56,,,,,"D")</f>
        <v>0</v>
      </c>
      <c r="I56" s="18">
        <f t="shared" si="0"/>
        <v>0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63">
        <f>RTD("cqg.rtd",,"StudyData","SUBMINUTE((CUS10),5,Regular)","FG",,"Time","5",D56,,,,,"D")</f>
        <v>42342.442245370366</v>
      </c>
      <c r="AA56" s="56">
        <f>IF(RTD("cqg.rtd",,"StudyData","SUBMINUTE((CUS10),5,Regular)","FG",,"Open","5",D56,,,,,"D")="",NA(),DOLLARFR(RTD("cqg.rtd",,"StudyData","SUBMINUTE((CUS10),5,Regular)","FG",,"Open","5",D56,,,,,"T"),32))</f>
        <v>99.21</v>
      </c>
      <c r="AB56" s="56">
        <f>IF(RTD("cqg.rtd",,"StudyData","SUBMINUTE((CUS10),5,Regular)","FG",,"High","5",D56,,,,,"D")="",NA(),DOLLARFR(RTD("cqg.rtd",,"StudyData","SUBMINUTE((CUS10),5,Regular)","FG",,"High","5",D56,,,,,"T"),32))</f>
        <v>99.21</v>
      </c>
      <c r="AC56" s="56">
        <f>IF(RTD("cqg.rtd",,"StudyData","SUBMINUTE((CUS10),5,Regular)","FG",,"Low","5",D56,,,,,"D")="",NA(),DOLLARFR(RTD("cqg.rtd",,"StudyData","SUBMINUTE((CUS10),5,Regular)","FG",,"Low","5",D56,,,,,"T"),32))</f>
        <v>99.21</v>
      </c>
      <c r="AD56" s="55">
        <f>IF(RTD("cqg.rtd",,"StudyData","SUBMINUTE((CUS10),5,FillGap)","Bar",,"Close","5",D56,,,,,"T")="",NA(),DOLLARFR(RTD("cqg.rtd",,"StudyData","SUBMINUTE((CUS10),5,FillGap)","Bar",,"Close","5",D56,,,,,"T"),32))</f>
        <v>99.21</v>
      </c>
      <c r="AE56" s="14">
        <f>IF( RTD("cqg.rtd",,"StudyData","AlgOrdBidVol(SUBMINUTE((CUS10),5,Regular),1,0)",  "Bar",, "Open", "5",D56,,,,,"D")="",0,RTD("cqg.rtd",,"StudyData","AlgOrdBidVol(SUBMINUTE((CUS10),5,Regular),1,0)",  "Bar",, "Open", "5",D56,,,,,"D"))</f>
        <v>0</v>
      </c>
      <c r="AF56" s="14">
        <f>IF( RTD("cqg.rtd",,"StudyData","AlgOrdAskVol(SUBMINUTE((CUS10),5,Regular),1,0)",  "Bar",, "Open", "5",D56,,,,,"D")="",0,RTD("cqg.rtd",,"StudyData","AlgOrdAskVol(SUBMINUTE((CUS10),5,Regular),1,0)",  "Bar",, "Open", "5",D56,,,,,"D"))</f>
        <v>0</v>
      </c>
      <c r="AG56" s="3">
        <f xml:space="preserve"> RTD("cqg.rtd",,"StudyData","BAVolCr.BidVol^(SUBMINUTE((CUS10),5,Regular),5,0)",  "Bar",, "Open", "5",D56,,,,,"D")</f>
        <v>7000</v>
      </c>
      <c r="AH56" s="3">
        <f xml:space="preserve"> RTD("cqg.rtd",,"StudyData","BAVolCr.AskVol^(SUBMINUTE((CUS10),5,Regular),5,0)",  "Bar",, "Open", "5",D56,,,,,"D")</f>
        <v>48000</v>
      </c>
      <c r="AI56" s="12">
        <f t="shared" si="1"/>
        <v>0</v>
      </c>
      <c r="AJ56" s="16"/>
      <c r="AK56" s="17">
        <f>RTD("cqg.rtd",,"StudyData","CUS10","Bar",,"Time","1",D56,,,,,"D")</f>
        <v>42342.410416666666</v>
      </c>
      <c r="AL56" s="57">
        <f>IF(RTD("cqg.rtd",,"StudyData","CUS10","FG",,"Open","1",D56,,,,,"D")="",NA(),DOLLARFR(RTD("cqg.rtd",,"StudyData","CUS10","FG",,"Open","1",D56,,,,,"T"),32))</f>
        <v>99.15</v>
      </c>
      <c r="AM56" s="57">
        <f>IF(RTD("cqg.rtd",,"StudyData","CUS10","FG",,"High","1",D56,,,,,"D")="",NA(),DOLLARFR(RTD("cqg.rtd",,"StudyData","CUS10","FG",,"High","1",D56,,,,,"T"),32))</f>
        <v>99.155000000000001</v>
      </c>
      <c r="AN56" s="57">
        <f>IF(RTD("cqg.rtd",,"StudyData","CUS10","FG",,"Low","1",D56,,,,,"D")="",NA(),DOLLARFR(RTD("cqg.rtd",,"StudyData","CUS10","FG",,"Low","1",D56,,,,,"T"),32))</f>
        <v>99.144999999999996</v>
      </c>
      <c r="AO56" s="58">
        <f>IF(RTD("cqg.rtd",,"StudyData","CUS10","FG",,"Close","1",D56,,,,,"T")="",NA(),DOLLARFR(RTD("cqg.rtd",,"StudyData","CUS10","FG",,"Close","1",D56,,,,,"T"),32))</f>
        <v>99.15</v>
      </c>
      <c r="AP56" s="15">
        <f>IF( RTD("cqg.rtd",,"StudyData", "AlgOrdBidVol(CUS10)",  "Bar",, "Open", "1",D56,,,,,"D")="",0,RTD("cqg.rtd",,"StudyData", "AlgOrdBidVol(CUS10)",  "Bar",, "Open", "1",D56,,,,,"D"))</f>
        <v>0</v>
      </c>
      <c r="AQ56" s="15">
        <f xml:space="preserve"> IF(RTD("cqg.rtd",,"StudyData", "AlgOrdAskVol(CUS10)",  "Bar",, "Open", "1",D56,,,,,"D")="",0,RTD("cqg.rtd",,"StudyData", "AlgOrdAskVol(CUS10)",  "Bar",, "Open", "1",D56,,,,,"D"))</f>
        <v>0</v>
      </c>
      <c r="AR56" s="18">
        <f xml:space="preserve"> RTD("cqg.rtd",,"StudyData","BAVolCr.BidVol^(CUS10)",  "Bar",, "Open", "1",D56,,,,,"D")</f>
        <v>129</v>
      </c>
      <c r="AS56" s="18">
        <f xml:space="preserve"> RTD("cqg.rtd",,"StudyData","BAVolCr.AskVol^(CUS10)",  "Bar",, "Open", "1",D56,,,,,"D")</f>
        <v>66</v>
      </c>
      <c r="AT56" s="53">
        <f t="shared" si="2"/>
        <v>0</v>
      </c>
      <c r="AU56" s="1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36">
        <f>RTD("cqg.rtd",,"StudyData","CUS10","Bar",,"Time","5",D56,,,,,"D")</f>
        <v>42342.270833333336</v>
      </c>
      <c r="BM56" s="59">
        <f>IF(RTD("cqg.rtd",,"StudyData","CUS10","FG",,"Open","5",D56,,,,,"D")="",NA(),DOLLARFR(RTD("cqg.rtd",,"StudyData","CUS10","FG",,"Open","5",D56,,,,,"T"),32))</f>
        <v>99.15</v>
      </c>
      <c r="BN56" s="54">
        <f>IF(RTD("cqg.rtd",,"StudyData","CUS10","FG",,"High","5",D56,,,,,"D")="",NA(),DOLLARFR(RTD("cqg.rtd",,"StudyData","CUS10","FG",,"High","5",D56,,,,,"T"),32))</f>
        <v>99.16</v>
      </c>
      <c r="BO56" s="60">
        <f>IF(RTD("cqg.rtd",,"StudyData","CUS10","FG",,"Low","5",D56,,,,,"D")="",NA(),DOLLARFR(RTD("cqg.rtd",,"StudyData","CUS10","FG",,"Low","5",D56,,,,,"T"),32))</f>
        <v>99.14</v>
      </c>
      <c r="BP56" s="59">
        <f>IF(RTD("cqg.rtd",,"StudyData","CUS10","FG",,"Close","5",D56,,,,,"T")="",NA(),DOLLARFR(RTD("cqg.rtd",,"StudyData","CUS10","FG",,"Close","5",D56,,,,,"T"),32))</f>
        <v>99.144999999999996</v>
      </c>
      <c r="BQ56" s="14">
        <f>IF( RTD("cqg.rtd",,"StudyData","AlgOrdBidVol(CUS10)",  "Bar",, "Open", "5",D56,,,,,"D")="",0,RTD("cqg.rtd",,"StudyData","AlgOrdBidVol(CUS10)",  "Bar",, "Open", "5",D56,,,,,"D"))</f>
        <v>3</v>
      </c>
      <c r="BR56" s="14">
        <f>IF( RTD("cqg.rtd",,"StudyData","AlgOrdAskVol(CUS10)",  "Bar",, "Open", "5",D56,,,,,"D")="",0,RTD("cqg.rtd",,"StudyData","AlgOrdAskVol(CUS10)",  "Bar",, "Open", "5",D56,,,,,"D"))</f>
        <v>4</v>
      </c>
      <c r="BS56" s="12">
        <f xml:space="preserve"> RTD("cqg.rtd",,"StudyData","BAVolCr.BidVol^(CUS10)",  "Bar",, "Open", "5",D56,,,,,"D")</f>
        <v>97</v>
      </c>
      <c r="BT56" s="12">
        <f xml:space="preserve"> RTD("cqg.rtd",,"StudyData","BAVolCr.AskVol^(CUS10)",  "Bar",, "Open", "5",D56,,,,,"D")</f>
        <v>83</v>
      </c>
      <c r="BU56" s="12">
        <f t="shared" si="3"/>
        <v>0</v>
      </c>
      <c r="BZ56" s="12">
        <f>IF(RTD("cqg.rtd",,"StudyData","SUBMINUTE((CUS10),1,FillGap)","Bar",,"Close","5",D56,,,,,"T")="",NA(),RTD("cqg.rtd",,"StudyData","SUBMINUTE((CUS10),1,FillGap)","Bar",,"Close","5",D56,,,,,"T"))</f>
        <v>99.671875</v>
      </c>
      <c r="CA56" s="12"/>
      <c r="CB56" s="12">
        <f>IF(RTD("cqg.rtd",,"StudyData","SUBMINUTE((CUS10),5,Regular)","FG",,"Open","5",D56,,,,,"D")="",NA(),RTD("cqg.rtd",,"StudyData","SUBMINUTE((CUS10),5,Regular)","FG",,"Open","5",D56,,,,,"T"))</f>
        <v>99.65625</v>
      </c>
      <c r="CC56" s="12">
        <f>IF(RTD("cqg.rtd",,"StudyData","SUBMINUTE((CUS10),5,Regular)","FG",,"High","5",D56,,,,,"D")="",NA(),RTD("cqg.rtd",,"StudyData","SUBMINUTE((CUS10),5,Regular)","FG",,"High","5",D56,,,,,"T"))</f>
        <v>99.65625</v>
      </c>
      <c r="CD56" s="12">
        <f>IF(RTD("cqg.rtd",,"StudyData","SUBMINUTE((CUS10),5,Regular)","FG",,"Low","5",D56,,,,,"D")="",NA(),RTD("cqg.rtd",,"StudyData","SUBMINUTE((CUS10),5,Regular)","FG",,"Low","5",D56,,,,,"T"))</f>
        <v>99.65625</v>
      </c>
      <c r="CE56" s="12">
        <f>IF(RTD("cqg.rtd",,"StudyData","SUBMINUTE((CUS10),5,Regular)","FG",,"Close","5",D56,,,,,"D")="",NA(),RTD("cqg.rtd",,"StudyData","SUBMINUTE((CUS10),5,Regular)","FG",,"Close","5",D56,,,,,"T"))</f>
        <v>99.65625</v>
      </c>
      <c r="CF56" s="12"/>
      <c r="CG56" s="12">
        <f>IF(RTD("cqg.rtd",,"StudyData","CUS10","FG",,"Open","1",D56,,,,,"D")="",NA(),RTD("cqg.rtd",,"StudyData","CUS10","FG",,"Open","1",D56,,,,,"T"))</f>
        <v>99.46875</v>
      </c>
      <c r="CH56" s="12">
        <f>IF(RTD("cqg.rtd",,"StudyData","CUS10","FG",,"High","1",D56,,,,,"D")="",NA(),RTD("cqg.rtd",,"StudyData","CUS10","FG",,"High","1",D56,,,,,"T"))</f>
        <v>99.484375</v>
      </c>
      <c r="CI56" s="12">
        <f>IF(RTD("cqg.rtd",,"StudyData","CUS10","FG",,"Low","1",D56,,,,,"D")="",NA(),RTD("cqg.rtd",,"StudyData","CUS10","FG",,"Low","1",D56,,,,,"T"))</f>
        <v>99.453125</v>
      </c>
      <c r="CJ56" s="12">
        <f>IF(RTD("cqg.rtd",,"StudyData","CUS10","FG",,"Close","1",D56,,,,,"D")="",NA(),RTD("cqg.rtd",,"StudyData","CUS10","FG",,"Close","1",D56,,,,,"T"))</f>
        <v>99.46875</v>
      </c>
      <c r="CK56" s="12"/>
      <c r="CL56" s="12">
        <f>IF(RTD("cqg.rtd",,"StudyData","CUS10","FG",,"Open","5",D56,,,,,"D")="",NA(),RTD("cqg.rtd",,"StudyData","CUS10","FG",,"Open","5",D56,,,,,"T"))</f>
        <v>99.46875</v>
      </c>
      <c r="CM56" s="12">
        <f>IF(RTD("cqg.rtd",,"StudyData","CUS10","FG",,"High","5",D56,,,,,"D")="",NA(),RTD("cqg.rtd",,"StudyData","CUS10","FG",,"High","5",D56,,,,,"T"))</f>
        <v>99.5</v>
      </c>
      <c r="CN56" s="12">
        <f>IF(RTD("cqg.rtd",,"StudyData","CUS10","FG",,"Low","5",D56,,,,,"D")="",NA(),RTD("cqg.rtd",,"StudyData","CUS10","FG",,"Low","5",D56,,,,,"T"))</f>
        <v>99.4375</v>
      </c>
      <c r="CO56" s="12">
        <f>IF(RTD("cqg.rtd",,"StudyData","CUS10","FG",,"Close","5",D56,,,,,"D")="",NA(),RTD("cqg.rtd",,"StudyData","CUS10","FG",,"Close","5",D56,,,,,"T"))</f>
        <v>99.453125</v>
      </c>
      <c r="CP56" s="12"/>
    </row>
    <row r="57" spans="2:94" ht="11.25" customHeight="1" x14ac:dyDescent="0.3">
      <c r="B57" s="13">
        <f>RTD("cqg.rtd",,"StudyData","SUBMINUTE((CUS10),1,Regular)","FG",,"Time","5",D57,,,,,"D")</f>
        <v>42342.444594907407</v>
      </c>
      <c r="C57" s="54">
        <f>IF(RTD("cqg.rtd",,"StudyData","SUBMINUTE((CUS10),1,FillGap)","Bar",,"Close","5",D57,,,,,"T")="",NA(),DOLLARFR(RTD("cqg.rtd",,"StudyData","SUBMINUTE((CUS10),1,FillGap)","Bar",,"Close","5",D57,,,,,"T"),32))</f>
        <v>99.215000000000003</v>
      </c>
      <c r="D57" s="14">
        <f t="shared" si="6"/>
        <v>-51</v>
      </c>
      <c r="E57" s="15">
        <f>IF( RTD("cqg.rtd",,"StudyData", "AlgOrdBidVol(SUBMINUTE((CUS10),1,Regular),1,0)",  "Bar",, "Open", "5",D57,,,,,"D")="",0,RTD("cqg.rtd",,"StudyData", "AlgOrdBidVol(SUBMINUTE((CUS10),1,Regular),1,0)",  "Bar",, "Open", "5",D57,,,,,"D"))</f>
        <v>0</v>
      </c>
      <c r="F57" s="15">
        <f xml:space="preserve"> IF(RTD("cqg.rtd",,"StudyData", "AlgOrdAskVol(SUBMINUTE((CUS10),1,Regular),1,0)",  "Bar",, "Open", "5",D57,,,,,"D")="",0,RTD("cqg.rtd",,"StudyData", "AlgOrdAskVol(SUBMINUTE((CUS10),1,Regular),1,0)",  "Bar",, "Open", "5",D57,,,,,"D"))</f>
        <v>0</v>
      </c>
      <c r="G57" s="18">
        <f xml:space="preserve"> RTD("cqg.rtd",,"StudyData","BAVolCr.BidVol^(SUBMINUTE((CUS10),1,FillGap),5,0)",  "Bar",, "Open", "5",D57,,,,,"D")</f>
        <v>0</v>
      </c>
      <c r="H57" s="18">
        <f xml:space="preserve"> RTD("cqg.rtd",,"StudyData","BAVolCr.AskVol^(SUBMINUTE((CUS10),1,Regular),5,0)",  "Bar",, "Open", "5",D57,,,,,"D")</f>
        <v>0</v>
      </c>
      <c r="I57" s="18">
        <f t="shared" si="0"/>
        <v>0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63">
        <f>RTD("cqg.rtd",,"StudyData","SUBMINUTE((CUS10),5,Regular)","FG",,"Time","5",D57,,,,,"D")</f>
        <v>42342.442187499997</v>
      </c>
      <c r="AA57" s="56">
        <f>IF(RTD("cqg.rtd",,"StudyData","SUBMINUTE((CUS10),5,Regular)","FG",,"Open","5",D57,,,,,"D")="",NA(),DOLLARFR(RTD("cqg.rtd",,"StudyData","SUBMINUTE((CUS10),5,Regular)","FG",,"Open","5",D57,,,,,"T"),32))</f>
        <v>99.21</v>
      </c>
      <c r="AB57" s="56">
        <f>IF(RTD("cqg.rtd",,"StudyData","SUBMINUTE((CUS10),5,Regular)","FG",,"High","5",D57,,,,,"D")="",NA(),DOLLARFR(RTD("cqg.rtd",,"StudyData","SUBMINUTE((CUS10),5,Regular)","FG",,"High","5",D57,,,,,"T"),32))</f>
        <v>99.21</v>
      </c>
      <c r="AC57" s="56">
        <f>IF(RTD("cqg.rtd",,"StudyData","SUBMINUTE((CUS10),5,Regular)","FG",,"Low","5",D57,,,,,"D")="",NA(),DOLLARFR(RTD("cqg.rtd",,"StudyData","SUBMINUTE((CUS10),5,Regular)","FG",,"Low","5",D57,,,,,"T"),32))</f>
        <v>99.204999999999998</v>
      </c>
      <c r="AD57" s="55">
        <f>IF(RTD("cqg.rtd",,"StudyData","SUBMINUTE((CUS10),5,FillGap)","Bar",,"Close","5",D57,,,,,"T")="",NA(),DOLLARFR(RTD("cqg.rtd",,"StudyData","SUBMINUTE((CUS10),5,FillGap)","Bar",,"Close","5",D57,,,,,"T"),32))</f>
        <v>99.21</v>
      </c>
      <c r="AE57" s="14">
        <f>IF( RTD("cqg.rtd",,"StudyData","AlgOrdBidVol(SUBMINUTE((CUS10),5,Regular),1,0)",  "Bar",, "Open", "5",D57,,,,,"D")="",0,RTD("cqg.rtd",,"StudyData","AlgOrdBidVol(SUBMINUTE((CUS10),5,Regular),1,0)",  "Bar",, "Open", "5",D57,,,,,"D"))</f>
        <v>0</v>
      </c>
      <c r="AF57" s="14">
        <f>IF( RTD("cqg.rtd",,"StudyData","AlgOrdAskVol(SUBMINUTE((CUS10),5,Regular),1,0)",  "Bar",, "Open", "5",D57,,,,,"D")="",0,RTD("cqg.rtd",,"StudyData","AlgOrdAskVol(SUBMINUTE((CUS10),5,Regular),1,0)",  "Bar",, "Open", "5",D57,,,,,"D"))</f>
        <v>0</v>
      </c>
      <c r="AG57" s="3">
        <f xml:space="preserve"> RTD("cqg.rtd",,"StudyData","BAVolCr.BidVol^(SUBMINUTE((CUS10),5,Regular),5,0)",  "Bar",, "Open", "5",D57,,,,,"D")</f>
        <v>8000</v>
      </c>
      <c r="AH57" s="3">
        <f xml:space="preserve"> RTD("cqg.rtd",,"StudyData","BAVolCr.AskVol^(SUBMINUTE((CUS10),5,Regular),5,0)",  "Bar",, "Open", "5",D57,,,,,"D")</f>
        <v>47000</v>
      </c>
      <c r="AI57" s="12">
        <f t="shared" si="1"/>
        <v>0</v>
      </c>
      <c r="AJ57" s="16"/>
      <c r="AK57" s="17">
        <f>RTD("cqg.rtd",,"StudyData","CUS10","Bar",,"Time","1",D57,,,,,"D")</f>
        <v>42342.409722222219</v>
      </c>
      <c r="AL57" s="57">
        <f>IF(RTD("cqg.rtd",,"StudyData","CUS10","FG",,"Open","1",D57,,,,,"D")="",NA(),DOLLARFR(RTD("cqg.rtd",,"StudyData","CUS10","FG",,"Open","1",D57,,,,,"T"),32))</f>
        <v>99.144999999999996</v>
      </c>
      <c r="AM57" s="57">
        <f>IF(RTD("cqg.rtd",,"StudyData","CUS10","FG",,"High","1",D57,,,,,"D")="",NA(),DOLLARFR(RTD("cqg.rtd",,"StudyData","CUS10","FG",,"High","1",D57,,,,,"T"),32))</f>
        <v>99.15</v>
      </c>
      <c r="AN57" s="57">
        <f>IF(RTD("cqg.rtd",,"StudyData","CUS10","FG",,"Low","1",D57,,,,,"D")="",NA(),DOLLARFR(RTD("cqg.rtd",,"StudyData","CUS10","FG",,"Low","1",D57,,,,,"T"),32))</f>
        <v>99.14</v>
      </c>
      <c r="AO57" s="58">
        <f>IF(RTD("cqg.rtd",,"StudyData","CUS10","FG",,"Close","1",D57,,,,,"T")="",NA(),DOLLARFR(RTD("cqg.rtd",,"StudyData","CUS10","FG",,"Close","1",D57,,,,,"T"),32))</f>
        <v>99.144999999999996</v>
      </c>
      <c r="AP57" s="15">
        <f>IF( RTD("cqg.rtd",,"StudyData", "AlgOrdBidVol(CUS10)",  "Bar",, "Open", "1",D57,,,,,"D")="",0,RTD("cqg.rtd",,"StudyData", "AlgOrdBidVol(CUS10)",  "Bar",, "Open", "1",D57,,,,,"D"))</f>
        <v>0</v>
      </c>
      <c r="AQ57" s="15">
        <f xml:space="preserve"> IF(RTD("cqg.rtd",,"StudyData", "AlgOrdAskVol(CUS10)",  "Bar",, "Open", "1",D57,,,,,"D")="",0,RTD("cqg.rtd",,"StudyData", "AlgOrdAskVol(CUS10)",  "Bar",, "Open", "1",D57,,,,,"D"))</f>
        <v>0</v>
      </c>
      <c r="AR57" s="18">
        <f xml:space="preserve"> RTD("cqg.rtd",,"StudyData","BAVolCr.BidVol^(CUS10)",  "Bar",, "Open", "1",D57,,,,,"D")</f>
        <v>164</v>
      </c>
      <c r="AS57" s="18">
        <f xml:space="preserve"> RTD("cqg.rtd",,"StudyData","BAVolCr.AskVol^(CUS10)",  "Bar",, "Open", "1",D57,,,,,"D")</f>
        <v>62</v>
      </c>
      <c r="AT57" s="53">
        <f t="shared" si="2"/>
        <v>0</v>
      </c>
      <c r="AU57" s="1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36">
        <f>RTD("cqg.rtd",,"StudyData","CUS10","Bar",,"Time","5",D57,,,,,"D")</f>
        <v>42342.267361111109</v>
      </c>
      <c r="BM57" s="59">
        <f>IF(RTD("cqg.rtd",,"StudyData","CUS10","FG",,"Open","5",D57,,,,,"D")="",NA(),DOLLARFR(RTD("cqg.rtd",,"StudyData","CUS10","FG",,"Open","5",D57,,,,,"T"),32))</f>
        <v>99.16</v>
      </c>
      <c r="BN57" s="54">
        <f>IF(RTD("cqg.rtd",,"StudyData","CUS10","FG",,"High","5",D57,,,,,"D")="",NA(),DOLLARFR(RTD("cqg.rtd",,"StudyData","CUS10","FG",,"High","5",D57,,,,,"T"),32))</f>
        <v>99.165000000000006</v>
      </c>
      <c r="BO57" s="60">
        <f>IF(RTD("cqg.rtd",,"StudyData","CUS10","FG",,"Low","5",D57,,,,,"D")="",NA(),DOLLARFR(RTD("cqg.rtd",,"StudyData","CUS10","FG",,"Low","5",D57,,,,,"T"),32))</f>
        <v>99.15</v>
      </c>
      <c r="BP57" s="59">
        <f>IF(RTD("cqg.rtd",,"StudyData","CUS10","FG",,"Close","5",D57,,,,,"T")="",NA(),DOLLARFR(RTD("cqg.rtd",,"StudyData","CUS10","FG",,"Close","5",D57,,,,,"T"),32))</f>
        <v>99.155000000000001</v>
      </c>
      <c r="BQ57" s="14">
        <f>IF( RTD("cqg.rtd",,"StudyData","AlgOrdBidVol(CUS10)",  "Bar",, "Open", "5",D57,,,,,"D")="",0,RTD("cqg.rtd",,"StudyData","AlgOrdBidVol(CUS10)",  "Bar",, "Open", "5",D57,,,,,"D"))</f>
        <v>0</v>
      </c>
      <c r="BR57" s="14">
        <f>IF( RTD("cqg.rtd",,"StudyData","AlgOrdAskVol(CUS10)",  "Bar",, "Open", "5",D57,,,,,"D")="",0,RTD("cqg.rtd",,"StudyData","AlgOrdAskVol(CUS10)",  "Bar",, "Open", "5",D57,,,,,"D"))</f>
        <v>0</v>
      </c>
      <c r="BS57" s="12">
        <f xml:space="preserve"> RTD("cqg.rtd",,"StudyData","BAVolCr.BidVol^(CUS10)",  "Bar",, "Open", "5",D57,,,,,"D")</f>
        <v>126</v>
      </c>
      <c r="BT57" s="12">
        <f xml:space="preserve"> RTD("cqg.rtd",,"StudyData","BAVolCr.AskVol^(CUS10)",  "Bar",, "Open", "5",D57,,,,,"D")</f>
        <v>87</v>
      </c>
      <c r="BU57" s="12">
        <f t="shared" si="3"/>
        <v>0</v>
      </c>
      <c r="BZ57" s="12">
        <f>IF(RTD("cqg.rtd",,"StudyData","SUBMINUTE((CUS10),1,FillGap)","Bar",,"Close","5",D57,,,,,"T")="",NA(),RTD("cqg.rtd",,"StudyData","SUBMINUTE((CUS10),1,FillGap)","Bar",,"Close","5",D57,,,,,"T"))</f>
        <v>99.671875</v>
      </c>
      <c r="CA57" s="12"/>
      <c r="CB57" s="12">
        <f>IF(RTD("cqg.rtd",,"StudyData","SUBMINUTE((CUS10),5,Regular)","FG",,"Open","5",D57,,,,,"D")="",NA(),RTD("cqg.rtd",,"StudyData","SUBMINUTE((CUS10),5,Regular)","FG",,"Open","5",D57,,,,,"T"))</f>
        <v>99.65625</v>
      </c>
      <c r="CC57" s="12">
        <f>IF(RTD("cqg.rtd",,"StudyData","SUBMINUTE((CUS10),5,Regular)","FG",,"High","5",D57,,,,,"D")="",NA(),RTD("cqg.rtd",,"StudyData","SUBMINUTE((CUS10),5,Regular)","FG",,"High","5",D57,,,,,"T"))</f>
        <v>99.65625</v>
      </c>
      <c r="CD57" s="12">
        <f>IF(RTD("cqg.rtd",,"StudyData","SUBMINUTE((CUS10),5,Regular)","FG",,"Low","5",D57,,,,,"D")="",NA(),RTD("cqg.rtd",,"StudyData","SUBMINUTE((CUS10),5,Regular)","FG",,"Low","5",D57,,,,,"T"))</f>
        <v>99.640625</v>
      </c>
      <c r="CE57" s="12">
        <f>IF(RTD("cqg.rtd",,"StudyData","SUBMINUTE((CUS10),5,Regular)","FG",,"Close","5",D57,,,,,"D")="",NA(),RTD("cqg.rtd",,"StudyData","SUBMINUTE((CUS10),5,Regular)","FG",,"Close","5",D57,,,,,"T"))</f>
        <v>99.65625</v>
      </c>
      <c r="CF57" s="12"/>
      <c r="CG57" s="12">
        <f>IF(RTD("cqg.rtd",,"StudyData","CUS10","FG",,"Open","1",D57,,,,,"D")="",NA(),RTD("cqg.rtd",,"StudyData","CUS10","FG",,"Open","1",D57,,,,,"T"))</f>
        <v>99.453125</v>
      </c>
      <c r="CH57" s="12">
        <f>IF(RTD("cqg.rtd",,"StudyData","CUS10","FG",,"High","1",D57,,,,,"D")="",NA(),RTD("cqg.rtd",,"StudyData","CUS10","FG",,"High","1",D57,,,,,"T"))</f>
        <v>99.46875</v>
      </c>
      <c r="CI57" s="12">
        <f>IF(RTD("cqg.rtd",,"StudyData","CUS10","FG",,"Low","1",D57,,,,,"D")="",NA(),RTD("cqg.rtd",,"StudyData","CUS10","FG",,"Low","1",D57,,,,,"T"))</f>
        <v>99.4375</v>
      </c>
      <c r="CJ57" s="12">
        <f>IF(RTD("cqg.rtd",,"StudyData","CUS10","FG",,"Close","1",D57,,,,,"D")="",NA(),RTD("cqg.rtd",,"StudyData","CUS10","FG",,"Close","1",D57,,,,,"T"))</f>
        <v>99.453125</v>
      </c>
      <c r="CK57" s="12"/>
      <c r="CL57" s="12">
        <f>IF(RTD("cqg.rtd",,"StudyData","CUS10","FG",,"Open","5",D57,,,,,"D")="",NA(),RTD("cqg.rtd",,"StudyData","CUS10","FG",,"Open","5",D57,,,,,"T"))</f>
        <v>99.5</v>
      </c>
      <c r="CM57" s="12">
        <f>IF(RTD("cqg.rtd",,"StudyData","CUS10","FG",,"High","5",D57,,,,,"D")="",NA(),RTD("cqg.rtd",,"StudyData","CUS10","FG",,"High","5",D57,,,,,"T"))</f>
        <v>99.515625</v>
      </c>
      <c r="CN57" s="12">
        <f>IF(RTD("cqg.rtd",,"StudyData","CUS10","FG",,"Low","5",D57,,,,,"D")="",NA(),RTD("cqg.rtd",,"StudyData","CUS10","FG",,"Low","5",D57,,,,,"T"))</f>
        <v>99.46875</v>
      </c>
      <c r="CO57" s="12">
        <f>IF(RTD("cqg.rtd",,"StudyData","CUS10","FG",,"Close","5",D57,,,,,"D")="",NA(),RTD("cqg.rtd",,"StudyData","CUS10","FG",,"Close","5",D57,,,,,"T"))</f>
        <v>99.484375</v>
      </c>
      <c r="CP57" s="12"/>
    </row>
    <row r="58" spans="2:94" ht="11.25" customHeight="1" x14ac:dyDescent="0.3">
      <c r="B58" s="13">
        <f>RTD("cqg.rtd",,"StudyData","SUBMINUTE((CUS10),1,Regular)","FG",,"Time","5",D58,,,,,"D")</f>
        <v>42342.444583333338</v>
      </c>
      <c r="C58" s="54">
        <f>IF(RTD("cqg.rtd",,"StudyData","SUBMINUTE((CUS10),1,FillGap)","Bar",,"Close","5",D58,,,,,"T")="",NA(),DOLLARFR(RTD("cqg.rtd",,"StudyData","SUBMINUTE((CUS10),1,FillGap)","Bar",,"Close","5",D58,,,,,"T"),32))</f>
        <v>99.215000000000003</v>
      </c>
      <c r="D58" s="14">
        <f t="shared" si="6"/>
        <v>-52</v>
      </c>
      <c r="E58" s="15">
        <f>IF( RTD("cqg.rtd",,"StudyData", "AlgOrdBidVol(SUBMINUTE((CUS10),1,Regular),1,0)",  "Bar",, "Open", "5",D58,,,,,"D")="",0,RTD("cqg.rtd",,"StudyData", "AlgOrdBidVol(SUBMINUTE((CUS10),1,Regular),1,0)",  "Bar",, "Open", "5",D58,,,,,"D"))</f>
        <v>0</v>
      </c>
      <c r="F58" s="15">
        <f xml:space="preserve"> IF(RTD("cqg.rtd",,"StudyData", "AlgOrdAskVol(SUBMINUTE((CUS10),1,Regular),1,0)",  "Bar",, "Open", "5",D58,,,,,"D")="",0,RTD("cqg.rtd",,"StudyData", "AlgOrdAskVol(SUBMINUTE((CUS10),1,Regular),1,0)",  "Bar",, "Open", "5",D58,,,,,"D"))</f>
        <v>0</v>
      </c>
      <c r="G58" s="18">
        <f xml:space="preserve"> RTD("cqg.rtd",,"StudyData","BAVolCr.BidVol^(SUBMINUTE((CUS10),1,FillGap),5,0)",  "Bar",, "Open", "5",D58,,,,,"D")</f>
        <v>0</v>
      </c>
      <c r="H58" s="18">
        <f xml:space="preserve"> RTD("cqg.rtd",,"StudyData","BAVolCr.AskVol^(SUBMINUTE((CUS10),1,Regular),5,0)",  "Bar",, "Open", "5",D58,,,,,"D")</f>
        <v>1000</v>
      </c>
      <c r="I58" s="18">
        <f t="shared" si="0"/>
        <v>0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63">
        <f>RTD("cqg.rtd",,"StudyData","SUBMINUTE((CUS10),5,Regular)","FG",,"Time","5",D58,,,,,"D")</f>
        <v>42342.442129629628</v>
      </c>
      <c r="AA58" s="56">
        <f>IF(RTD("cqg.rtd",,"StudyData","SUBMINUTE((CUS10),5,Regular)","FG",,"Open","5",D58,,,,,"D")="",NA(),DOLLARFR(RTD("cqg.rtd",,"StudyData","SUBMINUTE((CUS10),5,Regular)","FG",,"Open","5",D58,,,,,"T"),32))</f>
        <v>99.21</v>
      </c>
      <c r="AB58" s="56">
        <f>IF(RTD("cqg.rtd",,"StudyData","SUBMINUTE((CUS10),5,Regular)","FG",,"High","5",D58,,,,,"D")="",NA(),DOLLARFR(RTD("cqg.rtd",,"StudyData","SUBMINUTE((CUS10),5,Regular)","FG",,"High","5",D58,,,,,"T"),32))</f>
        <v>99.21</v>
      </c>
      <c r="AC58" s="56">
        <f>IF(RTD("cqg.rtd",,"StudyData","SUBMINUTE((CUS10),5,Regular)","FG",,"Low","5",D58,,,,,"D")="",NA(),DOLLARFR(RTD("cqg.rtd",,"StudyData","SUBMINUTE((CUS10),5,Regular)","FG",,"Low","5",D58,,,,,"T"),32))</f>
        <v>99.204999999999998</v>
      </c>
      <c r="AD58" s="55">
        <f>IF(RTD("cqg.rtd",,"StudyData","SUBMINUTE((CUS10),5,FillGap)","Bar",,"Close","5",D58,,,,,"T")="",NA(),DOLLARFR(RTD("cqg.rtd",,"StudyData","SUBMINUTE((CUS10),5,FillGap)","Bar",,"Close","5",D58,,,,,"T"),32))</f>
        <v>99.21</v>
      </c>
      <c r="AE58" s="14">
        <f>IF( RTD("cqg.rtd",,"StudyData","AlgOrdBidVol(SUBMINUTE((CUS10),5,Regular),1,0)",  "Bar",, "Open", "5",D58,,,,,"D")="",0,RTD("cqg.rtd",,"StudyData","AlgOrdBidVol(SUBMINUTE((CUS10),5,Regular),1,0)",  "Bar",, "Open", "5",D58,,,,,"D"))</f>
        <v>0</v>
      </c>
      <c r="AF58" s="14">
        <f>IF( RTD("cqg.rtd",,"StudyData","AlgOrdAskVol(SUBMINUTE((CUS10),5,Regular),1,0)",  "Bar",, "Open", "5",D58,,,,,"D")="",0,RTD("cqg.rtd",,"StudyData","AlgOrdAskVol(SUBMINUTE((CUS10),5,Regular),1,0)",  "Bar",, "Open", "5",D58,,,,,"D"))</f>
        <v>0</v>
      </c>
      <c r="AG58" s="3">
        <f xml:space="preserve"> RTD("cqg.rtd",,"StudyData","BAVolCr.BidVol^(SUBMINUTE((CUS10),5,Regular),5,0)",  "Bar",, "Open", "5",D58,,,,,"D")</f>
        <v>8000</v>
      </c>
      <c r="AH58" s="3">
        <f xml:space="preserve"> RTD("cqg.rtd",,"StudyData","BAVolCr.AskVol^(SUBMINUTE((CUS10),5,Regular),5,0)",  "Bar",, "Open", "5",D58,,,,,"D")</f>
        <v>46000</v>
      </c>
      <c r="AI58" s="12">
        <f t="shared" si="1"/>
        <v>0</v>
      </c>
      <c r="AJ58" s="16"/>
      <c r="AK58" s="17">
        <f>RTD("cqg.rtd",,"StudyData","CUS10","Bar",,"Time","1",D58,,,,,"D")</f>
        <v>42342.40902777778</v>
      </c>
      <c r="AL58" s="57">
        <f>IF(RTD("cqg.rtd",,"StudyData","CUS10","FG",,"Open","1",D58,,,,,"D")="",NA(),DOLLARFR(RTD("cqg.rtd",,"StudyData","CUS10","FG",,"Open","1",D58,,,,,"T"),32))</f>
        <v>99.15</v>
      </c>
      <c r="AM58" s="57">
        <f>IF(RTD("cqg.rtd",,"StudyData","CUS10","FG",,"High","1",D58,,,,,"D")="",NA(),DOLLARFR(RTD("cqg.rtd",,"StudyData","CUS10","FG",,"High","1",D58,,,,,"T"),32))</f>
        <v>99.15</v>
      </c>
      <c r="AN58" s="57">
        <f>IF(RTD("cqg.rtd",,"StudyData","CUS10","FG",,"Low","1",D58,,,,,"D")="",NA(),DOLLARFR(RTD("cqg.rtd",,"StudyData","CUS10","FG",,"Low","1",D58,,,,,"T"),32))</f>
        <v>99.14</v>
      </c>
      <c r="AO58" s="58">
        <f>IF(RTD("cqg.rtd",,"StudyData","CUS10","FG",,"Close","1",D58,,,,,"T")="",NA(),DOLLARFR(RTD("cqg.rtd",,"StudyData","CUS10","FG",,"Close","1",D58,,,,,"T"),32))</f>
        <v>99.144999999999996</v>
      </c>
      <c r="AP58" s="15">
        <f>IF( RTD("cqg.rtd",,"StudyData", "AlgOrdBidVol(CUS10)",  "Bar",, "Open", "1",D58,,,,,"D")="",0,RTD("cqg.rtd",,"StudyData", "AlgOrdBidVol(CUS10)",  "Bar",, "Open", "1",D58,,,,,"D"))</f>
        <v>1</v>
      </c>
      <c r="AQ58" s="15">
        <f xml:space="preserve"> IF(RTD("cqg.rtd",,"StudyData", "AlgOrdAskVol(CUS10)",  "Bar",, "Open", "1",D58,,,,,"D")="",0,RTD("cqg.rtd",,"StudyData", "AlgOrdAskVol(CUS10)",  "Bar",, "Open", "1",D58,,,,,"D"))</f>
        <v>0</v>
      </c>
      <c r="AR58" s="18">
        <f xml:space="preserve"> RTD("cqg.rtd",,"StudyData","BAVolCr.BidVol^(CUS10)",  "Bar",, "Open", "1",D58,,,,,"D")</f>
        <v>192</v>
      </c>
      <c r="AS58" s="18">
        <f xml:space="preserve"> RTD("cqg.rtd",,"StudyData","BAVolCr.AskVol^(CUS10)",  "Bar",, "Open", "1",D58,,,,,"D")</f>
        <v>57</v>
      </c>
      <c r="AT58" s="53">
        <f t="shared" si="2"/>
        <v>0</v>
      </c>
      <c r="AU58" s="10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36">
        <f>RTD("cqg.rtd",,"StudyData","CUS10","Bar",,"Time","5",D58,,,,,"D")</f>
        <v>42342.263888888891</v>
      </c>
      <c r="BM58" s="59">
        <f>IF(RTD("cqg.rtd",,"StudyData","CUS10","FG",,"Open","5",D58,,,,,"D")="",NA(),DOLLARFR(RTD("cqg.rtd",,"StudyData","CUS10","FG",,"Open","5",D58,,,,,"T"),32))</f>
        <v>99.15</v>
      </c>
      <c r="BN58" s="54">
        <f>IF(RTD("cqg.rtd",,"StudyData","CUS10","FG",,"High","5",D58,,,,,"D")="",NA(),DOLLARFR(RTD("cqg.rtd",,"StudyData","CUS10","FG",,"High","5",D58,,,,,"T"),32))</f>
        <v>99.165000000000006</v>
      </c>
      <c r="BO58" s="60">
        <f>IF(RTD("cqg.rtd",,"StudyData","CUS10","FG",,"Low","5",D58,,,,,"D")="",NA(),DOLLARFR(RTD("cqg.rtd",,"StudyData","CUS10","FG",,"Low","5",D58,,,,,"T"),32))</f>
        <v>99.144999999999996</v>
      </c>
      <c r="BP58" s="59">
        <f>IF(RTD("cqg.rtd",,"StudyData","CUS10","FG",,"Close","5",D58,,,,,"T")="",NA(),DOLLARFR(RTD("cqg.rtd",,"StudyData","CUS10","FG",,"Close","5",D58,,,,,"T"),32))</f>
        <v>99.16</v>
      </c>
      <c r="BQ58" s="14">
        <f>IF( RTD("cqg.rtd",,"StudyData","AlgOrdBidVol(CUS10)",  "Bar",, "Open", "5",D58,,,,,"D")="",0,RTD("cqg.rtd",,"StudyData","AlgOrdBidVol(CUS10)",  "Bar",, "Open", "5",D58,,,,,"D"))</f>
        <v>2</v>
      </c>
      <c r="BR58" s="14">
        <f>IF( RTD("cqg.rtd",,"StudyData","AlgOrdAskVol(CUS10)",  "Bar",, "Open", "5",D58,,,,,"D")="",0,RTD("cqg.rtd",,"StudyData","AlgOrdAskVol(CUS10)",  "Bar",, "Open", "5",D58,,,,,"D"))</f>
        <v>2</v>
      </c>
      <c r="BS58" s="12">
        <f xml:space="preserve"> RTD("cqg.rtd",,"StudyData","BAVolCr.BidVol^(CUS10)",  "Bar",, "Open", "5",D58,,,,,"D")</f>
        <v>183</v>
      </c>
      <c r="BT58" s="12">
        <f xml:space="preserve"> RTD("cqg.rtd",,"StudyData","BAVolCr.AskVol^(CUS10)",  "Bar",, "Open", "5",D58,,,,,"D")</f>
        <v>88</v>
      </c>
      <c r="BU58" s="12">
        <f t="shared" si="3"/>
        <v>0</v>
      </c>
      <c r="BZ58" s="12">
        <f>IF(RTD("cqg.rtd",,"StudyData","SUBMINUTE((CUS10),1,FillGap)","Bar",,"Close","5",D58,,,,,"T")="",NA(),RTD("cqg.rtd",,"StudyData","SUBMINUTE((CUS10),1,FillGap)","Bar",,"Close","5",D58,,,,,"T"))</f>
        <v>99.671875</v>
      </c>
      <c r="CA58" s="12"/>
      <c r="CB58" s="12">
        <f>IF(RTD("cqg.rtd",,"StudyData","SUBMINUTE((CUS10),5,Regular)","FG",,"Open","5",D58,,,,,"D")="",NA(),RTD("cqg.rtd",,"StudyData","SUBMINUTE((CUS10),5,Regular)","FG",,"Open","5",D58,,,,,"T"))</f>
        <v>99.65625</v>
      </c>
      <c r="CC58" s="12">
        <f>IF(RTD("cqg.rtd",,"StudyData","SUBMINUTE((CUS10),5,Regular)","FG",,"High","5",D58,,,,,"D")="",NA(),RTD("cqg.rtd",,"StudyData","SUBMINUTE((CUS10),5,Regular)","FG",,"High","5",D58,,,,,"T"))</f>
        <v>99.65625</v>
      </c>
      <c r="CD58" s="12">
        <f>IF(RTD("cqg.rtd",,"StudyData","SUBMINUTE((CUS10),5,Regular)","FG",,"Low","5",D58,,,,,"D")="",NA(),RTD("cqg.rtd",,"StudyData","SUBMINUTE((CUS10),5,Regular)","FG",,"Low","5",D58,,,,,"T"))</f>
        <v>99.640625</v>
      </c>
      <c r="CE58" s="12">
        <f>IF(RTD("cqg.rtd",,"StudyData","SUBMINUTE((CUS10),5,Regular)","FG",,"Close","5",D58,,,,,"D")="",NA(),RTD("cqg.rtd",,"StudyData","SUBMINUTE((CUS10),5,Regular)","FG",,"Close","5",D58,,,,,"T"))</f>
        <v>99.65625</v>
      </c>
      <c r="CF58" s="12"/>
      <c r="CG58" s="12">
        <f>IF(RTD("cqg.rtd",,"StudyData","CUS10","FG",,"Open","1",D58,,,,,"D")="",NA(),RTD("cqg.rtd",,"StudyData","CUS10","FG",,"Open","1",D58,,,,,"T"))</f>
        <v>99.46875</v>
      </c>
      <c r="CH58" s="12">
        <f>IF(RTD("cqg.rtd",,"StudyData","CUS10","FG",,"High","1",D58,,,,,"D")="",NA(),RTD("cqg.rtd",,"StudyData","CUS10","FG",,"High","1",D58,,,,,"T"))</f>
        <v>99.46875</v>
      </c>
      <c r="CI58" s="12">
        <f>IF(RTD("cqg.rtd",,"StudyData","CUS10","FG",,"Low","1",D58,,,,,"D")="",NA(),RTD("cqg.rtd",,"StudyData","CUS10","FG",,"Low","1",D58,,,,,"T"))</f>
        <v>99.4375</v>
      </c>
      <c r="CJ58" s="12">
        <f>IF(RTD("cqg.rtd",,"StudyData","CUS10","FG",,"Close","1",D58,,,,,"D")="",NA(),RTD("cqg.rtd",,"StudyData","CUS10","FG",,"Close","1",D58,,,,,"T"))</f>
        <v>99.453125</v>
      </c>
      <c r="CK58" s="12"/>
      <c r="CL58" s="12">
        <f>IF(RTD("cqg.rtd",,"StudyData","CUS10","FG",,"Open","5",D58,,,,,"D")="",NA(),RTD("cqg.rtd",,"StudyData","CUS10","FG",,"Open","5",D58,,,,,"T"))</f>
        <v>99.46875</v>
      </c>
      <c r="CM58" s="12">
        <f>IF(RTD("cqg.rtd",,"StudyData","CUS10","FG",,"High","5",D58,,,,,"D")="",NA(),RTD("cqg.rtd",,"StudyData","CUS10","FG",,"High","5",D58,,,,,"T"))</f>
        <v>99.515625</v>
      </c>
      <c r="CN58" s="12">
        <f>IF(RTD("cqg.rtd",,"StudyData","CUS10","FG",,"Low","5",D58,,,,,"D")="",NA(),RTD("cqg.rtd",,"StudyData","CUS10","FG",,"Low","5",D58,,,,,"T"))</f>
        <v>99.453125</v>
      </c>
      <c r="CO58" s="12">
        <f>IF(RTD("cqg.rtd",,"StudyData","CUS10","FG",,"Close","5",D58,,,,,"D")="",NA(),RTD("cqg.rtd",,"StudyData","CUS10","FG",,"Close","5",D58,,,,,"T"))</f>
        <v>99.5</v>
      </c>
      <c r="CP58" s="12"/>
    </row>
    <row r="59" spans="2:94" ht="11.25" customHeight="1" x14ac:dyDescent="0.3">
      <c r="B59" s="13">
        <f>RTD("cqg.rtd",,"StudyData","SUBMINUTE((CUS10),1,Regular)","FG",,"Time","5",D59,,,,,"D")</f>
        <v>42342.444571759261</v>
      </c>
      <c r="C59" s="54">
        <f>IF(RTD("cqg.rtd",,"StudyData","SUBMINUTE((CUS10),1,FillGap)","Bar",,"Close","5",D59,,,,,"T")="",NA(),DOLLARFR(RTD("cqg.rtd",,"StudyData","SUBMINUTE((CUS10),1,FillGap)","Bar",,"Close","5",D59,,,,,"T"),32))</f>
        <v>99.215000000000003</v>
      </c>
      <c r="D59" s="14">
        <f t="shared" si="6"/>
        <v>-53</v>
      </c>
      <c r="E59" s="15">
        <f>IF( RTD("cqg.rtd",,"StudyData", "AlgOrdBidVol(SUBMINUTE((CUS10),1,Regular),1,0)",  "Bar",, "Open", "5",D59,,,,,"D")="",0,RTD("cqg.rtd",,"StudyData", "AlgOrdBidVol(SUBMINUTE((CUS10),1,Regular),1,0)",  "Bar",, "Open", "5",D59,,,,,"D"))</f>
        <v>0</v>
      </c>
      <c r="F59" s="15">
        <f xml:space="preserve"> IF(RTD("cqg.rtd",,"StudyData", "AlgOrdAskVol(SUBMINUTE((CUS10),1,Regular),1,0)",  "Bar",, "Open", "5",D59,,,,,"D")="",0,RTD("cqg.rtd",,"StudyData", "AlgOrdAskVol(SUBMINUTE((CUS10),1,Regular),1,0)",  "Bar",, "Open", "5",D59,,,,,"D"))</f>
        <v>0</v>
      </c>
      <c r="G59" s="18">
        <f xml:space="preserve"> RTD("cqg.rtd",,"StudyData","BAVolCr.BidVol^(SUBMINUTE((CUS10),1,FillGap),5,0)",  "Bar",, "Open", "5",D59,,,,,"D")</f>
        <v>0</v>
      </c>
      <c r="H59" s="18">
        <f xml:space="preserve"> RTD("cqg.rtd",,"StudyData","BAVolCr.AskVol^(SUBMINUTE((CUS10),1,Regular),5,0)",  "Bar",, "Open", "5",D59,,,,,"D")</f>
        <v>1000</v>
      </c>
      <c r="I59" s="18">
        <f t="shared" si="0"/>
        <v>0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63">
        <f>RTD("cqg.rtd",,"StudyData","SUBMINUTE((CUS10),5,Regular)","FG",,"Time","5",D59,,,,,"D")</f>
        <v>42342.442071759258</v>
      </c>
      <c r="AA59" s="56">
        <f>IF(RTD("cqg.rtd",,"StudyData","SUBMINUTE((CUS10),5,Regular)","FG",,"Open","5",D59,,,,,"D")="",NA(),DOLLARFR(RTD("cqg.rtd",,"StudyData","SUBMINUTE((CUS10),5,Regular)","FG",,"Open","5",D59,,,,,"T"),32))</f>
        <v>99.21</v>
      </c>
      <c r="AB59" s="56">
        <f>IF(RTD("cqg.rtd",,"StudyData","SUBMINUTE((CUS10),5,Regular)","FG",,"High","5",D59,,,,,"D")="",NA(),DOLLARFR(RTD("cqg.rtd",,"StudyData","SUBMINUTE((CUS10),5,Regular)","FG",,"High","5",D59,,,,,"T"),32))</f>
        <v>99.21</v>
      </c>
      <c r="AC59" s="56">
        <f>IF(RTD("cqg.rtd",,"StudyData","SUBMINUTE((CUS10),5,Regular)","FG",,"Low","5",D59,,,,,"D")="",NA(),DOLLARFR(RTD("cqg.rtd",,"StudyData","SUBMINUTE((CUS10),5,Regular)","FG",,"Low","5",D59,,,,,"T"),32))</f>
        <v>99.204999999999998</v>
      </c>
      <c r="AD59" s="55">
        <f>IF(RTD("cqg.rtd",,"StudyData","SUBMINUTE((CUS10),5,FillGap)","Bar",,"Close","5",D59,,,,,"T")="",NA(),DOLLARFR(RTD("cqg.rtd",,"StudyData","SUBMINUTE((CUS10),5,FillGap)","Bar",,"Close","5",D59,,,,,"T"),32))</f>
        <v>99.204999999999998</v>
      </c>
      <c r="AE59" s="14">
        <f>IF( RTD("cqg.rtd",,"StudyData","AlgOrdBidVol(SUBMINUTE((CUS10),5,Regular),1,0)",  "Bar",, "Open", "5",D59,,,,,"D")="",0,RTD("cqg.rtd",,"StudyData","AlgOrdBidVol(SUBMINUTE((CUS10),5,Regular),1,0)",  "Bar",, "Open", "5",D59,,,,,"D"))</f>
        <v>0</v>
      </c>
      <c r="AF59" s="14">
        <f>IF( RTD("cqg.rtd",,"StudyData","AlgOrdAskVol(SUBMINUTE((CUS10),5,Regular),1,0)",  "Bar",, "Open", "5",D59,,,,,"D")="",0,RTD("cqg.rtd",,"StudyData","AlgOrdAskVol(SUBMINUTE((CUS10),5,Regular),1,0)",  "Bar",, "Open", "5",D59,,,,,"D"))</f>
        <v>0</v>
      </c>
      <c r="AG59" s="3">
        <f xml:space="preserve"> RTD("cqg.rtd",,"StudyData","BAVolCr.BidVol^(SUBMINUTE((CUS10),5,Regular),5,0)",  "Bar",, "Open", "5",D59,,,,,"D")</f>
        <v>8000</v>
      </c>
      <c r="AH59" s="3">
        <f xml:space="preserve"> RTD("cqg.rtd",,"StudyData","BAVolCr.AskVol^(SUBMINUTE((CUS10),5,Regular),5,0)",  "Bar",, "Open", "5",D59,,,,,"D")</f>
        <v>43000</v>
      </c>
      <c r="AI59" s="12">
        <f t="shared" si="1"/>
        <v>0</v>
      </c>
      <c r="AJ59" s="16"/>
      <c r="AK59" s="17">
        <f>RTD("cqg.rtd",,"StudyData","CUS10","Bar",,"Time","1",D59,,,,,"D")</f>
        <v>42342.408333333333</v>
      </c>
      <c r="AL59" s="57">
        <f>IF(RTD("cqg.rtd",,"StudyData","CUS10","FG",,"Open","1",D59,,,,,"D")="",NA(),DOLLARFR(RTD("cqg.rtd",,"StudyData","CUS10","FG",,"Open","1",D59,,,,,"T"),32))</f>
        <v>99.155000000000001</v>
      </c>
      <c r="AM59" s="57">
        <f>IF(RTD("cqg.rtd",,"StudyData","CUS10","FG",,"High","1",D59,,,,,"D")="",NA(),DOLLARFR(RTD("cqg.rtd",,"StudyData","CUS10","FG",,"High","1",D59,,,,,"T"),32))</f>
        <v>99.16</v>
      </c>
      <c r="AN59" s="57">
        <f>IF(RTD("cqg.rtd",,"StudyData","CUS10","FG",,"Low","1",D59,,,,,"D")="",NA(),DOLLARFR(RTD("cqg.rtd",,"StudyData","CUS10","FG",,"Low","1",D59,,,,,"T"),32))</f>
        <v>99.15</v>
      </c>
      <c r="AO59" s="58">
        <f>IF(RTD("cqg.rtd",,"StudyData","CUS10","FG",,"Close","1",D59,,,,,"T")="",NA(),DOLLARFR(RTD("cqg.rtd",,"StudyData","CUS10","FG",,"Close","1",D59,,,,,"T"),32))</f>
        <v>99.15</v>
      </c>
      <c r="AP59" s="15">
        <f>IF( RTD("cqg.rtd",,"StudyData", "AlgOrdBidVol(CUS10)",  "Bar",, "Open", "1",D59,,,,,"D")="",0,RTD("cqg.rtd",,"StudyData", "AlgOrdBidVol(CUS10)",  "Bar",, "Open", "1",D59,,,,,"D"))</f>
        <v>7</v>
      </c>
      <c r="AQ59" s="15">
        <f xml:space="preserve"> IF(RTD("cqg.rtd",,"StudyData", "AlgOrdAskVol(CUS10)",  "Bar",, "Open", "1",D59,,,,,"D")="",0,RTD("cqg.rtd",,"StudyData", "AlgOrdAskVol(CUS10)",  "Bar",, "Open", "1",D59,,,,,"D"))</f>
        <v>12</v>
      </c>
      <c r="AR59" s="18">
        <f xml:space="preserve"> RTD("cqg.rtd",,"StudyData","BAVolCr.BidVol^(CUS10)",  "Bar",, "Open", "1",D59,,,,,"D")</f>
        <v>158</v>
      </c>
      <c r="AS59" s="18">
        <f xml:space="preserve"> RTD("cqg.rtd",,"StudyData","BAVolCr.AskVol^(CUS10)",  "Bar",, "Open", "1",D59,,,,,"D")</f>
        <v>56</v>
      </c>
      <c r="AT59" s="53">
        <f t="shared" si="2"/>
        <v>0</v>
      </c>
      <c r="AU59" s="10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36">
        <f>RTD("cqg.rtd",,"StudyData","CUS10","Bar",,"Time","5",D59,,,,,"D")</f>
        <v>42342.260416666664</v>
      </c>
      <c r="BM59" s="59">
        <f>IF(RTD("cqg.rtd",,"StudyData","CUS10","FG",,"Open","5",D59,,,,,"D")="",NA(),DOLLARFR(RTD("cqg.rtd",,"StudyData","CUS10","FG",,"Open","5",D59,,,,,"T"),32))</f>
        <v>99.144999999999996</v>
      </c>
      <c r="BN59" s="54">
        <f>IF(RTD("cqg.rtd",,"StudyData","CUS10","FG",,"High","5",D59,,,,,"D")="",NA(),DOLLARFR(RTD("cqg.rtd",,"StudyData","CUS10","FG",,"High","5",D59,,,,,"T"),32))</f>
        <v>99.155000000000001</v>
      </c>
      <c r="BO59" s="60">
        <f>IF(RTD("cqg.rtd",,"StudyData","CUS10","FG",,"Low","5",D59,,,,,"D")="",NA(),DOLLARFR(RTD("cqg.rtd",,"StudyData","CUS10","FG",,"Low","5",D59,,,,,"T"),32))</f>
        <v>99.135000000000005</v>
      </c>
      <c r="BP59" s="59">
        <f>IF(RTD("cqg.rtd",,"StudyData","CUS10","FG",,"Close","5",D59,,,,,"T")="",NA(),DOLLARFR(RTD("cqg.rtd",,"StudyData","CUS10","FG",,"Close","5",D59,,,,,"T"),32))</f>
        <v>99.15</v>
      </c>
      <c r="BQ59" s="14">
        <f>IF( RTD("cqg.rtd",,"StudyData","AlgOrdBidVol(CUS10)",  "Bar",, "Open", "5",D59,,,,,"D")="",0,RTD("cqg.rtd",,"StudyData","AlgOrdBidVol(CUS10)",  "Bar",, "Open", "5",D59,,,,,"D"))</f>
        <v>0</v>
      </c>
      <c r="BR59" s="14">
        <f>IF( RTD("cqg.rtd",,"StudyData","AlgOrdAskVol(CUS10)",  "Bar",, "Open", "5",D59,,,,,"D")="",0,RTD("cqg.rtd",,"StudyData","AlgOrdAskVol(CUS10)",  "Bar",, "Open", "5",D59,,,,,"D"))</f>
        <v>0</v>
      </c>
      <c r="BS59" s="12">
        <f xml:space="preserve"> RTD("cqg.rtd",,"StudyData","BAVolCr.BidVol^(CUS10)",  "Bar",, "Open", "5",D59,,,,,"D")</f>
        <v>174</v>
      </c>
      <c r="BT59" s="12">
        <f xml:space="preserve"> RTD("cqg.rtd",,"StudyData","BAVolCr.AskVol^(CUS10)",  "Bar",, "Open", "5",D59,,,,,"D")</f>
        <v>73</v>
      </c>
      <c r="BU59" s="12">
        <f t="shared" si="3"/>
        <v>0</v>
      </c>
      <c r="BZ59" s="12">
        <f>IF(RTD("cqg.rtd",,"StudyData","SUBMINUTE((CUS10),1,FillGap)","Bar",,"Close","5",D59,,,,,"T")="",NA(),RTD("cqg.rtd",,"StudyData","SUBMINUTE((CUS10),1,FillGap)","Bar",,"Close","5",D59,,,,,"T"))</f>
        <v>99.671875</v>
      </c>
      <c r="CA59" s="12"/>
      <c r="CB59" s="12">
        <f>IF(RTD("cqg.rtd",,"StudyData","SUBMINUTE((CUS10),5,Regular)","FG",,"Open","5",D59,,,,,"D")="",NA(),RTD("cqg.rtd",,"StudyData","SUBMINUTE((CUS10),5,Regular)","FG",,"Open","5",D59,,,,,"T"))</f>
        <v>99.65625</v>
      </c>
      <c r="CC59" s="12">
        <f>IF(RTD("cqg.rtd",,"StudyData","SUBMINUTE((CUS10),5,Regular)","FG",,"High","5",D59,,,,,"D")="",NA(),RTD("cqg.rtd",,"StudyData","SUBMINUTE((CUS10),5,Regular)","FG",,"High","5",D59,,,,,"T"))</f>
        <v>99.65625</v>
      </c>
      <c r="CD59" s="12">
        <f>IF(RTD("cqg.rtd",,"StudyData","SUBMINUTE((CUS10),5,Regular)","FG",,"Low","5",D59,,,,,"D")="",NA(),RTD("cqg.rtd",,"StudyData","SUBMINUTE((CUS10),5,Regular)","FG",,"Low","5",D59,,,,,"T"))</f>
        <v>99.640625</v>
      </c>
      <c r="CE59" s="12">
        <f>IF(RTD("cqg.rtd",,"StudyData","SUBMINUTE((CUS10),5,Regular)","FG",,"Close","5",D59,,,,,"D")="",NA(),RTD("cqg.rtd",,"StudyData","SUBMINUTE((CUS10),5,Regular)","FG",,"Close","5",D59,,,,,"T"))</f>
        <v>99.640625</v>
      </c>
      <c r="CF59" s="12"/>
      <c r="CG59" s="12">
        <f>IF(RTD("cqg.rtd",,"StudyData","CUS10","FG",,"Open","1",D59,,,,,"D")="",NA(),RTD("cqg.rtd",,"StudyData","CUS10","FG",,"Open","1",D59,,,,,"T"))</f>
        <v>99.484375</v>
      </c>
      <c r="CH59" s="12">
        <f>IF(RTD("cqg.rtd",,"StudyData","CUS10","FG",,"High","1",D59,,,,,"D")="",NA(),RTD("cqg.rtd",,"StudyData","CUS10","FG",,"High","1",D59,,,,,"T"))</f>
        <v>99.5</v>
      </c>
      <c r="CI59" s="12">
        <f>IF(RTD("cqg.rtd",,"StudyData","CUS10","FG",,"Low","1",D59,,,,,"D")="",NA(),RTD("cqg.rtd",,"StudyData","CUS10","FG",,"Low","1",D59,,,,,"T"))</f>
        <v>99.46875</v>
      </c>
      <c r="CJ59" s="12">
        <f>IF(RTD("cqg.rtd",,"StudyData","CUS10","FG",,"Close","1",D59,,,,,"D")="",NA(),RTD("cqg.rtd",,"StudyData","CUS10","FG",,"Close","1",D59,,,,,"T"))</f>
        <v>99.46875</v>
      </c>
      <c r="CK59" s="12"/>
      <c r="CL59" s="12">
        <f>IF(RTD("cqg.rtd",,"StudyData","CUS10","FG",,"Open","5",D59,,,,,"D")="",NA(),RTD("cqg.rtd",,"StudyData","CUS10","FG",,"Open","5",D59,,,,,"T"))</f>
        <v>99.453125</v>
      </c>
      <c r="CM59" s="12">
        <f>IF(RTD("cqg.rtd",,"StudyData","CUS10","FG",,"High","5",D59,,,,,"D")="",NA(),RTD("cqg.rtd",,"StudyData","CUS10","FG",,"High","5",D59,,,,,"T"))</f>
        <v>99.484375</v>
      </c>
      <c r="CN59" s="12">
        <f>IF(RTD("cqg.rtd",,"StudyData","CUS10","FG",,"Low","5",D59,,,,,"D")="",NA(),RTD("cqg.rtd",,"StudyData","CUS10","FG",,"Low","5",D59,,,,,"T"))</f>
        <v>99.421875</v>
      </c>
      <c r="CO59" s="12">
        <f>IF(RTD("cqg.rtd",,"StudyData","CUS10","FG",,"Close","5",D59,,,,,"D")="",NA(),RTD("cqg.rtd",,"StudyData","CUS10","FG",,"Close","5",D59,,,,,"T"))</f>
        <v>99.46875</v>
      </c>
      <c r="CP59" s="12"/>
    </row>
    <row r="60" spans="2:94" ht="11.25" customHeight="1" x14ac:dyDescent="0.3">
      <c r="B60" s="13">
        <f>RTD("cqg.rtd",,"StudyData","SUBMINUTE((CUS10),1,Regular)","FG",,"Time","5",D60,,,,,"D")</f>
        <v>42342.444560185184</v>
      </c>
      <c r="C60" s="54">
        <f>IF(RTD("cqg.rtd",,"StudyData","SUBMINUTE((CUS10),1,FillGap)","Bar",,"Close","5",D60,,,,,"T")="",NA(),DOLLARFR(RTD("cqg.rtd",,"StudyData","SUBMINUTE((CUS10),1,FillGap)","Bar",,"Close","5",D60,,,,,"T"),32))</f>
        <v>99.215000000000003</v>
      </c>
      <c r="D60" s="14">
        <f t="shared" si="6"/>
        <v>-54</v>
      </c>
      <c r="E60" s="15">
        <f>IF( RTD("cqg.rtd",,"StudyData", "AlgOrdBidVol(SUBMINUTE((CUS10),1,Regular),1,0)",  "Bar",, "Open", "5",D60,,,,,"D")="",0,RTD("cqg.rtd",,"StudyData", "AlgOrdBidVol(SUBMINUTE((CUS10),1,Regular),1,0)",  "Bar",, "Open", "5",D60,,,,,"D"))</f>
        <v>0</v>
      </c>
      <c r="F60" s="15">
        <f xml:space="preserve"> IF(RTD("cqg.rtd",,"StudyData", "AlgOrdAskVol(SUBMINUTE((CUS10),1,Regular),1,0)",  "Bar",, "Open", "5",D60,,,,,"D")="",0,RTD("cqg.rtd",,"StudyData", "AlgOrdAskVol(SUBMINUTE((CUS10),1,Regular),1,0)",  "Bar",, "Open", "5",D60,,,,,"D"))</f>
        <v>0</v>
      </c>
      <c r="G60" s="18">
        <f xml:space="preserve"> RTD("cqg.rtd",,"StudyData","BAVolCr.BidVol^(SUBMINUTE((CUS10),1,FillGap),5,0)",  "Bar",, "Open", "5",D60,,,,,"D")</f>
        <v>0</v>
      </c>
      <c r="H60" s="18">
        <f xml:space="preserve"> RTD("cqg.rtd",,"StudyData","BAVolCr.AskVol^(SUBMINUTE((CUS10),1,Regular),5,0)",  "Bar",, "Open", "5",D60,,,,,"D")</f>
        <v>1000</v>
      </c>
      <c r="I60" s="18">
        <f t="shared" si="0"/>
        <v>0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63">
        <f>RTD("cqg.rtd",,"StudyData","SUBMINUTE((CUS10),5,Regular)","FG",,"Time","5",D60,,,,,"D")</f>
        <v>42342.442013888889</v>
      </c>
      <c r="AA60" s="56">
        <f>IF(RTD("cqg.rtd",,"StudyData","SUBMINUTE((CUS10),5,Regular)","FG",,"Open","5",D60,,,,,"D")="",NA(),DOLLARFR(RTD("cqg.rtd",,"StudyData","SUBMINUTE((CUS10),5,Regular)","FG",,"Open","5",D60,,,,,"T"),32))</f>
        <v>99.21</v>
      </c>
      <c r="AB60" s="56">
        <f>IF(RTD("cqg.rtd",,"StudyData","SUBMINUTE((CUS10),5,Regular)","FG",,"High","5",D60,,,,,"D")="",NA(),DOLLARFR(RTD("cqg.rtd",,"StudyData","SUBMINUTE((CUS10),5,Regular)","FG",,"High","5",D60,,,,,"T"),32))</f>
        <v>99.215000000000003</v>
      </c>
      <c r="AC60" s="56">
        <f>IF(RTD("cqg.rtd",,"StudyData","SUBMINUTE((CUS10),5,Regular)","FG",,"Low","5",D60,,,,,"D")="",NA(),DOLLARFR(RTD("cqg.rtd",,"StudyData","SUBMINUTE((CUS10),5,Regular)","FG",,"Low","5",D60,,,,,"T"),32))</f>
        <v>99.204999999999998</v>
      </c>
      <c r="AD60" s="55">
        <f>IF(RTD("cqg.rtd",,"StudyData","SUBMINUTE((CUS10),5,FillGap)","Bar",,"Close","5",D60,,,,,"T")="",NA(),DOLLARFR(RTD("cqg.rtd",,"StudyData","SUBMINUTE((CUS10),5,FillGap)","Bar",,"Close","5",D60,,,,,"T"),32))</f>
        <v>99.204999999999998</v>
      </c>
      <c r="AE60" s="14">
        <f>IF( RTD("cqg.rtd",,"StudyData","AlgOrdBidVol(SUBMINUTE((CUS10),5,Regular),1,0)",  "Bar",, "Open", "5",D60,,,,,"D")="",0,RTD("cqg.rtd",,"StudyData","AlgOrdBidVol(SUBMINUTE((CUS10),5,Regular),1,0)",  "Bar",, "Open", "5",D60,,,,,"D"))</f>
        <v>1</v>
      </c>
      <c r="AF60" s="14">
        <f>IF( RTD("cqg.rtd",,"StudyData","AlgOrdAskVol(SUBMINUTE((CUS10),5,Regular),1,0)",  "Bar",, "Open", "5",D60,,,,,"D")="",0,RTD("cqg.rtd",,"StudyData","AlgOrdAskVol(SUBMINUTE((CUS10),5,Regular),1,0)",  "Bar",, "Open", "5",D60,,,,,"D"))</f>
        <v>29</v>
      </c>
      <c r="AG60" s="3">
        <f xml:space="preserve"> RTD("cqg.rtd",,"StudyData","BAVolCr.BidVol^(SUBMINUTE((CUS10),5,Regular),5,0)",  "Bar",, "Open", "5",D60,,,,,"D")</f>
        <v>8000</v>
      </c>
      <c r="AH60" s="3">
        <f xml:space="preserve"> RTD("cqg.rtd",,"StudyData","BAVolCr.AskVol^(SUBMINUTE((CUS10),5,Regular),5,0)",  "Bar",, "Open", "5",D60,,,,,"D")</f>
        <v>43000</v>
      </c>
      <c r="AI60" s="12">
        <f t="shared" si="1"/>
        <v>-1</v>
      </c>
      <c r="AJ60" s="16"/>
      <c r="AK60" s="17">
        <f>RTD("cqg.rtd",,"StudyData","CUS10","Bar",,"Time","1",D60,,,,,"D")</f>
        <v>42342.407638888886</v>
      </c>
      <c r="AL60" s="57">
        <f>IF(RTD("cqg.rtd",,"StudyData","CUS10","FG",,"Open","1",D60,,,,,"D")="",NA(),DOLLARFR(RTD("cqg.rtd",,"StudyData","CUS10","FG",,"Open","1",D60,,,,,"T"),32))</f>
        <v>99.15</v>
      </c>
      <c r="AM60" s="57">
        <f>IF(RTD("cqg.rtd",,"StudyData","CUS10","FG",,"High","1",D60,,,,,"D")="",NA(),DOLLARFR(RTD("cqg.rtd",,"StudyData","CUS10","FG",,"High","1",D60,,,,,"T"),32))</f>
        <v>99.16</v>
      </c>
      <c r="AN60" s="57">
        <f>IF(RTD("cqg.rtd",,"StudyData","CUS10","FG",,"Low","1",D60,,,,,"D")="",NA(),DOLLARFR(RTD("cqg.rtd",,"StudyData","CUS10","FG",,"Low","1",D60,,,,,"T"),32))</f>
        <v>99.15</v>
      </c>
      <c r="AO60" s="58">
        <f>IF(RTD("cqg.rtd",,"StudyData","CUS10","FG",,"Close","1",D60,,,,,"T")="",NA(),DOLLARFR(RTD("cqg.rtd",,"StudyData","CUS10","FG",,"Close","1",D60,,,,,"T"),32))</f>
        <v>99.155000000000001</v>
      </c>
      <c r="AP60" s="15">
        <f>IF( RTD("cqg.rtd",,"StudyData", "AlgOrdBidVol(CUS10)",  "Bar",, "Open", "1",D60,,,,,"D")="",0,RTD("cqg.rtd",,"StudyData", "AlgOrdBidVol(CUS10)",  "Bar",, "Open", "1",D60,,,,,"D"))</f>
        <v>0</v>
      </c>
      <c r="AQ60" s="15">
        <f xml:space="preserve"> IF(RTD("cqg.rtd",,"StudyData", "AlgOrdAskVol(CUS10)",  "Bar",, "Open", "1",D60,,,,,"D")="",0,RTD("cqg.rtd",,"StudyData", "AlgOrdAskVol(CUS10)",  "Bar",, "Open", "1",D60,,,,,"D"))</f>
        <v>1</v>
      </c>
      <c r="AR60" s="18">
        <f xml:space="preserve"> RTD("cqg.rtd",,"StudyData","BAVolCr.BidVol^(CUS10)",  "Bar",, "Open", "1",D60,,,,,"D")</f>
        <v>154</v>
      </c>
      <c r="AS60" s="18">
        <f xml:space="preserve"> RTD("cqg.rtd",,"StudyData","BAVolCr.AskVol^(CUS10)",  "Bar",, "Open", "1",D60,,,,,"D")</f>
        <v>41</v>
      </c>
      <c r="AT60" s="53">
        <f t="shared" si="2"/>
        <v>0</v>
      </c>
      <c r="AU60" s="10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36">
        <f>RTD("cqg.rtd",,"StudyData","CUS10","Bar",,"Time","5",D60,,,,,"D")</f>
        <v>42342.256944444445</v>
      </c>
      <c r="BM60" s="59">
        <f>IF(RTD("cqg.rtd",,"StudyData","CUS10","FG",,"Open","5",D60,,,,,"D")="",NA(),DOLLARFR(RTD("cqg.rtd",,"StudyData","CUS10","FG",,"Open","5",D60,,,,,"T"),32))</f>
        <v>99.135000000000005</v>
      </c>
      <c r="BN60" s="54">
        <f>IF(RTD("cqg.rtd",,"StudyData","CUS10","FG",,"High","5",D60,,,,,"D")="",NA(),DOLLARFR(RTD("cqg.rtd",,"StudyData","CUS10","FG",,"High","5",D60,,,,,"T"),32))</f>
        <v>99.144999999999996</v>
      </c>
      <c r="BO60" s="60">
        <f>IF(RTD("cqg.rtd",,"StudyData","CUS10","FG",,"Low","5",D60,,,,,"D")="",NA(),DOLLARFR(RTD("cqg.rtd",,"StudyData","CUS10","FG",,"Low","5",D60,,,,,"T"),32))</f>
        <v>99.125</v>
      </c>
      <c r="BP60" s="59">
        <f>IF(RTD("cqg.rtd",,"StudyData","CUS10","FG",,"Close","5",D60,,,,,"T")="",NA(),DOLLARFR(RTD("cqg.rtd",,"StudyData","CUS10","FG",,"Close","5",D60,,,,,"T"),32))</f>
        <v>99.14</v>
      </c>
      <c r="BQ60" s="14">
        <f>IF( RTD("cqg.rtd",,"StudyData","AlgOrdBidVol(CUS10)",  "Bar",, "Open", "5",D60,,,,,"D")="",0,RTD("cqg.rtd",,"StudyData","AlgOrdBidVol(CUS10)",  "Bar",, "Open", "5",D60,,,,,"D"))</f>
        <v>1</v>
      </c>
      <c r="BR60" s="14">
        <f>IF( RTD("cqg.rtd",,"StudyData","AlgOrdAskVol(CUS10)",  "Bar",, "Open", "5",D60,,,,,"D")="",0,RTD("cqg.rtd",,"StudyData","AlgOrdAskVol(CUS10)",  "Bar",, "Open", "5",D60,,,,,"D"))</f>
        <v>0</v>
      </c>
      <c r="BS60" s="12">
        <f xml:space="preserve"> RTD("cqg.rtd",,"StudyData","BAVolCr.BidVol^(CUS10)",  "Bar",, "Open", "5",D60,,,,,"D")</f>
        <v>183</v>
      </c>
      <c r="BT60" s="12">
        <f xml:space="preserve"> RTD("cqg.rtd",,"StudyData","BAVolCr.AskVol^(CUS10)",  "Bar",, "Open", "5",D60,,,,,"D")</f>
        <v>59</v>
      </c>
      <c r="BU60" s="12">
        <f t="shared" si="3"/>
        <v>0</v>
      </c>
      <c r="BZ60" s="12">
        <f>IF(RTD("cqg.rtd",,"StudyData","SUBMINUTE((CUS10),1,FillGap)","Bar",,"Close","5",D60,,,,,"T")="",NA(),RTD("cqg.rtd",,"StudyData","SUBMINUTE((CUS10),1,FillGap)","Bar",,"Close","5",D60,,,,,"T"))</f>
        <v>99.671875</v>
      </c>
      <c r="CA60" s="12"/>
      <c r="CB60" s="12">
        <f>IF(RTD("cqg.rtd",,"StudyData","SUBMINUTE((CUS10),5,Regular)","FG",,"Open","5",D60,,,,,"D")="",NA(),RTD("cqg.rtd",,"StudyData","SUBMINUTE((CUS10),5,Regular)","FG",,"Open","5",D60,,,,,"T"))</f>
        <v>99.65625</v>
      </c>
      <c r="CC60" s="12">
        <f>IF(RTD("cqg.rtd",,"StudyData","SUBMINUTE((CUS10),5,Regular)","FG",,"High","5",D60,,,,,"D")="",NA(),RTD("cqg.rtd",,"StudyData","SUBMINUTE((CUS10),5,Regular)","FG",,"High","5",D60,,,,,"T"))</f>
        <v>99.671875</v>
      </c>
      <c r="CD60" s="12">
        <f>IF(RTD("cqg.rtd",,"StudyData","SUBMINUTE((CUS10),5,Regular)","FG",,"Low","5",D60,,,,,"D")="",NA(),RTD("cqg.rtd",,"StudyData","SUBMINUTE((CUS10),5,Regular)","FG",,"Low","5",D60,,,,,"T"))</f>
        <v>99.640625</v>
      </c>
      <c r="CE60" s="12">
        <f>IF(RTD("cqg.rtd",,"StudyData","SUBMINUTE((CUS10),5,Regular)","FG",,"Close","5",D60,,,,,"D")="",NA(),RTD("cqg.rtd",,"StudyData","SUBMINUTE((CUS10),5,Regular)","FG",,"Close","5",D60,,,,,"T"))</f>
        <v>99.640625</v>
      </c>
      <c r="CF60" s="12"/>
      <c r="CG60" s="12">
        <f>IF(RTD("cqg.rtd",,"StudyData","CUS10","FG",,"Open","1",D60,,,,,"D")="",NA(),RTD("cqg.rtd",,"StudyData","CUS10","FG",,"Open","1",D60,,,,,"T"))</f>
        <v>99.46875</v>
      </c>
      <c r="CH60" s="12">
        <f>IF(RTD("cqg.rtd",,"StudyData","CUS10","FG",,"High","1",D60,,,,,"D")="",NA(),RTD("cqg.rtd",,"StudyData","CUS10","FG",,"High","1",D60,,,,,"T"))</f>
        <v>99.5</v>
      </c>
      <c r="CI60" s="12">
        <f>IF(RTD("cqg.rtd",,"StudyData","CUS10","FG",,"Low","1",D60,,,,,"D")="",NA(),RTD("cqg.rtd",,"StudyData","CUS10","FG",,"Low","1",D60,,,,,"T"))</f>
        <v>99.46875</v>
      </c>
      <c r="CJ60" s="12">
        <f>IF(RTD("cqg.rtd",,"StudyData","CUS10","FG",,"Close","1",D60,,,,,"D")="",NA(),RTD("cqg.rtd",,"StudyData","CUS10","FG",,"Close","1",D60,,,,,"T"))</f>
        <v>99.484375</v>
      </c>
      <c r="CK60" s="12"/>
      <c r="CL60" s="12">
        <f>IF(RTD("cqg.rtd",,"StudyData","CUS10","FG",,"Open","5",D60,,,,,"D")="",NA(),RTD("cqg.rtd",,"StudyData","CUS10","FG",,"Open","5",D60,,,,,"T"))</f>
        <v>99.421875</v>
      </c>
      <c r="CM60" s="12">
        <f>IF(RTD("cqg.rtd",,"StudyData","CUS10","FG",,"High","5",D60,,,,,"D")="",NA(),RTD("cqg.rtd",,"StudyData","CUS10","FG",,"High","5",D60,,,,,"T"))</f>
        <v>99.453125</v>
      </c>
      <c r="CN60" s="12">
        <f>IF(RTD("cqg.rtd",,"StudyData","CUS10","FG",,"Low","5",D60,,,,,"D")="",NA(),RTD("cqg.rtd",,"StudyData","CUS10","FG",,"Low","5",D60,,,,,"T"))</f>
        <v>99.390625</v>
      </c>
      <c r="CO60" s="12">
        <f>IF(RTD("cqg.rtd",,"StudyData","CUS10","FG",,"Close","5",D60,,,,,"D")="",NA(),RTD("cqg.rtd",,"StudyData","CUS10","FG",,"Close","5",D60,,,,,"T"))</f>
        <v>99.4375</v>
      </c>
      <c r="CP60" s="12"/>
    </row>
    <row r="61" spans="2:94" ht="11.25" customHeight="1" x14ac:dyDescent="0.3">
      <c r="B61" s="13">
        <f>RTD("cqg.rtd",,"StudyData","SUBMINUTE((CUS10),1,Regular)","FG",,"Time","5",D61,,,,,"D")</f>
        <v>42342.444548611114</v>
      </c>
      <c r="C61" s="54">
        <f>IF(RTD("cqg.rtd",,"StudyData","SUBMINUTE((CUS10),1,FillGap)","Bar",,"Close","5",D61,,,,,"T")="",NA(),DOLLARFR(RTD("cqg.rtd",,"StudyData","SUBMINUTE((CUS10),1,FillGap)","Bar",,"Close","5",D61,,,,,"T"),32))</f>
        <v>99.21</v>
      </c>
      <c r="D61" s="14">
        <f t="shared" si="6"/>
        <v>-55</v>
      </c>
      <c r="E61" s="15">
        <f>IF( RTD("cqg.rtd",,"StudyData", "AlgOrdBidVol(SUBMINUTE((CUS10),1,Regular),1,0)",  "Bar",, "Open", "5",D61,,,,,"D")="",0,RTD("cqg.rtd",,"StudyData", "AlgOrdBidVol(SUBMINUTE((CUS10),1,Regular),1,0)",  "Bar",, "Open", "5",D61,,,,,"D"))</f>
        <v>0</v>
      </c>
      <c r="F61" s="15">
        <f xml:space="preserve"> IF(RTD("cqg.rtd",,"StudyData", "AlgOrdAskVol(SUBMINUTE((CUS10),1,Regular),1,0)",  "Bar",, "Open", "5",D61,,,,,"D")="",0,RTD("cqg.rtd",,"StudyData", "AlgOrdAskVol(SUBMINUTE((CUS10),1,Regular),1,0)",  "Bar",, "Open", "5",D61,,,,,"D"))</f>
        <v>0</v>
      </c>
      <c r="G61" s="18">
        <f xml:space="preserve"> RTD("cqg.rtd",,"StudyData","BAVolCr.BidVol^(SUBMINUTE((CUS10),1,FillGap),5,0)",  "Bar",, "Open", "5",D61,,,,,"D")</f>
        <v>0</v>
      </c>
      <c r="H61" s="18">
        <f xml:space="preserve"> RTD("cqg.rtd",,"StudyData","BAVolCr.AskVol^(SUBMINUTE((CUS10),1,Regular),5,0)",  "Bar",, "Open", "5",D61,,,,,"D")</f>
        <v>1000</v>
      </c>
      <c r="I61" s="18">
        <f t="shared" si="0"/>
        <v>0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63">
        <f>RTD("cqg.rtd",,"StudyData","SUBMINUTE((CUS10),5,Regular)","FG",,"Time","5",D61,,,,,"D")</f>
        <v>42342.44195601852</v>
      </c>
      <c r="AA61" s="56">
        <f>IF(RTD("cqg.rtd",,"StudyData","SUBMINUTE((CUS10),5,Regular)","FG",,"Open","5",D61,,,,,"D")="",NA(),DOLLARFR(RTD("cqg.rtd",,"StudyData","SUBMINUTE((CUS10),5,Regular)","FG",,"Open","5",D61,,,,,"T"),32))</f>
        <v>99.215000000000003</v>
      </c>
      <c r="AB61" s="56">
        <f>IF(RTD("cqg.rtd",,"StudyData","SUBMINUTE((CUS10),5,Regular)","FG",,"High","5",D61,,,,,"D")="",NA(),DOLLARFR(RTD("cqg.rtd",,"StudyData","SUBMINUTE((CUS10),5,Regular)","FG",,"High","5",D61,,,,,"T"),32))</f>
        <v>99.215000000000003</v>
      </c>
      <c r="AC61" s="56">
        <f>IF(RTD("cqg.rtd",,"StudyData","SUBMINUTE((CUS10),5,Regular)","FG",,"Low","5",D61,,,,,"D")="",NA(),DOLLARFR(RTD("cqg.rtd",,"StudyData","SUBMINUTE((CUS10),5,Regular)","FG",,"Low","5",D61,,,,,"T"),32))</f>
        <v>99.21</v>
      </c>
      <c r="AD61" s="55">
        <f>IF(RTD("cqg.rtd",,"StudyData","SUBMINUTE((CUS10),5,FillGap)","Bar",,"Close","5",D61,,,,,"T")="",NA(),DOLLARFR(RTD("cqg.rtd",,"StudyData","SUBMINUTE((CUS10),5,FillGap)","Bar",,"Close","5",D61,,,,,"T"),32))</f>
        <v>99.21</v>
      </c>
      <c r="AE61" s="14">
        <f>IF( RTD("cqg.rtd",,"StudyData","AlgOrdBidVol(SUBMINUTE((CUS10),5,Regular),1,0)",  "Bar",, "Open", "5",D61,,,,,"D")="",0,RTD("cqg.rtd",,"StudyData","AlgOrdBidVol(SUBMINUTE((CUS10),5,Regular),1,0)",  "Bar",, "Open", "5",D61,,,,,"D"))</f>
        <v>0</v>
      </c>
      <c r="AF61" s="14">
        <f>IF( RTD("cqg.rtd",,"StudyData","AlgOrdAskVol(SUBMINUTE((CUS10),5,Regular),1,0)",  "Bar",, "Open", "5",D61,,,,,"D")="",0,RTD("cqg.rtd",,"StudyData","AlgOrdAskVol(SUBMINUTE((CUS10),5,Regular),1,0)",  "Bar",, "Open", "5",D61,,,,,"D"))</f>
        <v>0</v>
      </c>
      <c r="AG61" s="3">
        <f xml:space="preserve"> RTD("cqg.rtd",,"StudyData","BAVolCr.BidVol^(SUBMINUTE((CUS10),5,Regular),5,0)",  "Bar",, "Open", "5",D61,,,,,"D")</f>
        <v>1000</v>
      </c>
      <c r="AH61" s="3">
        <f xml:space="preserve"> RTD("cqg.rtd",,"StudyData","BAVolCr.AskVol^(SUBMINUTE((CUS10),5,Regular),5,0)",  "Bar",, "Open", "5",D61,,,,,"D")</f>
        <v>0</v>
      </c>
      <c r="AI61" s="12">
        <f t="shared" si="1"/>
        <v>0</v>
      </c>
      <c r="AJ61" s="16"/>
      <c r="AK61" s="17">
        <f>RTD("cqg.rtd",,"StudyData","CUS10","Bar",,"Time","1",D61,,,,,"D")</f>
        <v>42342.406944444447</v>
      </c>
      <c r="AL61" s="57">
        <f>IF(RTD("cqg.rtd",,"StudyData","CUS10","FG",,"Open","1",D61,,,,,"D")="",NA(),DOLLARFR(RTD("cqg.rtd",,"StudyData","CUS10","FG",,"Open","1",D61,,,,,"T"),32))</f>
        <v>99.16</v>
      </c>
      <c r="AM61" s="57">
        <f>IF(RTD("cqg.rtd",,"StudyData","CUS10","FG",,"High","1",D61,,,,,"D")="",NA(),DOLLARFR(RTD("cqg.rtd",,"StudyData","CUS10","FG",,"High","1",D61,,,,,"T"),32))</f>
        <v>99.16</v>
      </c>
      <c r="AN61" s="57">
        <f>IF(RTD("cqg.rtd",,"StudyData","CUS10","FG",,"Low","1",D61,,,,,"D")="",NA(),DOLLARFR(RTD("cqg.rtd",,"StudyData","CUS10","FG",,"Low","1",D61,,,,,"T"),32))</f>
        <v>99.15</v>
      </c>
      <c r="AO61" s="58">
        <f>IF(RTD("cqg.rtd",,"StudyData","CUS10","FG",,"Close","1",D61,,,,,"T")="",NA(),DOLLARFR(RTD("cqg.rtd",,"StudyData","CUS10","FG",,"Close","1",D61,,,,,"T"),32))</f>
        <v>99.15</v>
      </c>
      <c r="AP61" s="15">
        <f>IF( RTD("cqg.rtd",,"StudyData", "AlgOrdBidVol(CUS10)",  "Bar",, "Open", "1",D61,,,,,"D")="",0,RTD("cqg.rtd",,"StudyData", "AlgOrdBidVol(CUS10)",  "Bar",, "Open", "1",D61,,,,,"D"))</f>
        <v>26</v>
      </c>
      <c r="AQ61" s="15">
        <f xml:space="preserve"> IF(RTD("cqg.rtd",,"StudyData", "AlgOrdAskVol(CUS10)",  "Bar",, "Open", "1",D61,,,,,"D")="",0,RTD("cqg.rtd",,"StudyData", "AlgOrdAskVol(CUS10)",  "Bar",, "Open", "1",D61,,,,,"D"))</f>
        <v>0</v>
      </c>
      <c r="AR61" s="18">
        <f xml:space="preserve"> RTD("cqg.rtd",,"StudyData","BAVolCr.BidVol^(CUS10)",  "Bar",, "Open", "1",D61,,,,,"D")</f>
        <v>136</v>
      </c>
      <c r="AS61" s="18">
        <f xml:space="preserve"> RTD("cqg.rtd",,"StudyData","BAVolCr.AskVol^(CUS10)",  "Bar",, "Open", "1",D61,,,,,"D")</f>
        <v>35</v>
      </c>
      <c r="AT61" s="53">
        <f t="shared" si="2"/>
        <v>1</v>
      </c>
      <c r="AU61" s="10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36">
        <f>RTD("cqg.rtd",,"StudyData","CUS10","Bar",,"Time","5",D61,,,,,"D")</f>
        <v>42342.253472222219</v>
      </c>
      <c r="BM61" s="59">
        <f>IF(RTD("cqg.rtd",,"StudyData","CUS10","FG",,"Open","5",D61,,,,,"D")="",NA(),DOLLARFR(RTD("cqg.rtd",,"StudyData","CUS10","FG",,"Open","5",D61,,,,,"T"),32))</f>
        <v>99.15</v>
      </c>
      <c r="BN61" s="54">
        <f>IF(RTD("cqg.rtd",,"StudyData","CUS10","FG",,"High","5",D61,,,,,"D")="",NA(),DOLLARFR(RTD("cqg.rtd",,"StudyData","CUS10","FG",,"High","5",D61,,,,,"T"),32))</f>
        <v>99.155000000000001</v>
      </c>
      <c r="BO61" s="60">
        <f>IF(RTD("cqg.rtd",,"StudyData","CUS10","FG",,"Low","5",D61,,,,,"D")="",NA(),DOLLARFR(RTD("cqg.rtd",,"StudyData","CUS10","FG",,"Low","5",D61,,,,,"T"),32))</f>
        <v>99.13</v>
      </c>
      <c r="BP61" s="59">
        <f>IF(RTD("cqg.rtd",,"StudyData","CUS10","FG",,"Close","5",D61,,,,,"T")="",NA(),DOLLARFR(RTD("cqg.rtd",,"StudyData","CUS10","FG",,"Close","5",D61,,,,,"T"),32))</f>
        <v>99.13</v>
      </c>
      <c r="BQ61" s="14">
        <f>IF( RTD("cqg.rtd",,"StudyData","AlgOrdBidVol(CUS10)",  "Bar",, "Open", "5",D61,,,,,"D")="",0,RTD("cqg.rtd",,"StudyData","AlgOrdBidVol(CUS10)",  "Bar",, "Open", "5",D61,,,,,"D"))</f>
        <v>8</v>
      </c>
      <c r="BR61" s="14">
        <f>IF( RTD("cqg.rtd",,"StudyData","AlgOrdAskVol(CUS10)",  "Bar",, "Open", "5",D61,,,,,"D")="",0,RTD("cqg.rtd",,"StudyData","AlgOrdAskVol(CUS10)",  "Bar",, "Open", "5",D61,,,,,"D"))</f>
        <v>0</v>
      </c>
      <c r="BS61" s="12">
        <f xml:space="preserve"> RTD("cqg.rtd",,"StudyData","BAVolCr.BidVol^(CUS10)",  "Bar",, "Open", "5",D61,,,,,"D")</f>
        <v>172</v>
      </c>
      <c r="BT61" s="12">
        <f xml:space="preserve"> RTD("cqg.rtd",,"StudyData","BAVolCr.AskVol^(CUS10)",  "Bar",, "Open", "5",D61,,,,,"D")</f>
        <v>59</v>
      </c>
      <c r="BU61" s="12">
        <f t="shared" si="3"/>
        <v>0</v>
      </c>
      <c r="BZ61" s="12">
        <f>IF(RTD("cqg.rtd",,"StudyData","SUBMINUTE((CUS10),1,FillGap)","Bar",,"Close","5",D61,,,,,"T")="",NA(),RTD("cqg.rtd",,"StudyData","SUBMINUTE((CUS10),1,FillGap)","Bar",,"Close","5",D61,,,,,"T"))</f>
        <v>99.65625</v>
      </c>
      <c r="CA61" s="12"/>
      <c r="CB61" s="12">
        <f>IF(RTD("cqg.rtd",,"StudyData","SUBMINUTE((CUS10),5,Regular)","FG",,"Open","5",D61,,,,,"D")="",NA(),RTD("cqg.rtd",,"StudyData","SUBMINUTE((CUS10),5,Regular)","FG",,"Open","5",D61,,,,,"T"))</f>
        <v>99.671875</v>
      </c>
      <c r="CC61" s="12">
        <f>IF(RTD("cqg.rtd",,"StudyData","SUBMINUTE((CUS10),5,Regular)","FG",,"High","5",D61,,,,,"D")="",NA(),RTD("cqg.rtd",,"StudyData","SUBMINUTE((CUS10),5,Regular)","FG",,"High","5",D61,,,,,"T"))</f>
        <v>99.671875</v>
      </c>
      <c r="CD61" s="12">
        <f>IF(RTD("cqg.rtd",,"StudyData","SUBMINUTE((CUS10),5,Regular)","FG",,"Low","5",D61,,,,,"D")="",NA(),RTD("cqg.rtd",,"StudyData","SUBMINUTE((CUS10),5,Regular)","FG",,"Low","5",D61,,,,,"T"))</f>
        <v>99.65625</v>
      </c>
      <c r="CE61" s="12">
        <f>IF(RTD("cqg.rtd",,"StudyData","SUBMINUTE((CUS10),5,Regular)","FG",,"Close","5",D61,,,,,"D")="",NA(),RTD("cqg.rtd",,"StudyData","SUBMINUTE((CUS10),5,Regular)","FG",,"Close","5",D61,,,,,"T"))</f>
        <v>99.65625</v>
      </c>
      <c r="CF61" s="12"/>
      <c r="CG61" s="12">
        <f>IF(RTD("cqg.rtd",,"StudyData","CUS10","FG",,"Open","1",D61,,,,,"D")="",NA(),RTD("cqg.rtd",,"StudyData","CUS10","FG",,"Open","1",D61,,,,,"T"))</f>
        <v>99.5</v>
      </c>
      <c r="CH61" s="12">
        <f>IF(RTD("cqg.rtd",,"StudyData","CUS10","FG",,"High","1",D61,,,,,"D")="",NA(),RTD("cqg.rtd",,"StudyData","CUS10","FG",,"High","1",D61,,,,,"T"))</f>
        <v>99.5</v>
      </c>
      <c r="CI61" s="12">
        <f>IF(RTD("cqg.rtd",,"StudyData","CUS10","FG",,"Low","1",D61,,,,,"D")="",NA(),RTD("cqg.rtd",,"StudyData","CUS10","FG",,"Low","1",D61,,,,,"T"))</f>
        <v>99.46875</v>
      </c>
      <c r="CJ61" s="12">
        <f>IF(RTD("cqg.rtd",,"StudyData","CUS10","FG",,"Close","1",D61,,,,,"D")="",NA(),RTD("cqg.rtd",,"StudyData","CUS10","FG",,"Close","1",D61,,,,,"T"))</f>
        <v>99.46875</v>
      </c>
      <c r="CK61" s="12"/>
      <c r="CL61" s="12">
        <f>IF(RTD("cqg.rtd",,"StudyData","CUS10","FG",,"Open","5",D61,,,,,"D")="",NA(),RTD("cqg.rtd",,"StudyData","CUS10","FG",,"Open","5",D61,,,,,"T"))</f>
        <v>99.46875</v>
      </c>
      <c r="CM61" s="12">
        <f>IF(RTD("cqg.rtd",,"StudyData","CUS10","FG",,"High","5",D61,,,,,"D")="",NA(),RTD("cqg.rtd",,"StudyData","CUS10","FG",,"High","5",D61,,,,,"T"))</f>
        <v>99.484375</v>
      </c>
      <c r="CN61" s="12">
        <f>IF(RTD("cqg.rtd",,"StudyData","CUS10","FG",,"Low","5",D61,,,,,"D")="",NA(),RTD("cqg.rtd",,"StudyData","CUS10","FG",,"Low","5",D61,,,,,"T"))</f>
        <v>99.40625</v>
      </c>
      <c r="CO61" s="12">
        <f>IF(RTD("cqg.rtd",,"StudyData","CUS10","FG",,"Close","5",D61,,,,,"D")="",NA(),RTD("cqg.rtd",,"StudyData","CUS10","FG",,"Close","5",D61,,,,,"T"))</f>
        <v>99.40625</v>
      </c>
      <c r="CP61" s="12"/>
    </row>
    <row r="62" spans="2:94" ht="11.25" customHeight="1" x14ac:dyDescent="0.3">
      <c r="B62" s="13">
        <f>RTD("cqg.rtd",,"StudyData","SUBMINUTE((CUS10),1,Regular)","FG",,"Time","5",D62,,,,,"D")</f>
        <v>42342.444537037038</v>
      </c>
      <c r="C62" s="54">
        <f>IF(RTD("cqg.rtd",,"StudyData","SUBMINUTE((CUS10),1,FillGap)","Bar",,"Close","5",D62,,,,,"T")="",NA(),DOLLARFR(RTD("cqg.rtd",,"StudyData","SUBMINUTE((CUS10),1,FillGap)","Bar",,"Close","5",D62,,,,,"T"),32))</f>
        <v>99.215000000000003</v>
      </c>
      <c r="D62" s="14">
        <f t="shared" ref="D62:D66" si="7">D61-1</f>
        <v>-56</v>
      </c>
      <c r="E62" s="15">
        <f>IF( RTD("cqg.rtd",,"StudyData", "AlgOrdBidVol(SUBMINUTE((CUS10),1,Regular),1,0)",  "Bar",, "Open", "5",D62,,,,,"D")="",0,RTD("cqg.rtd",,"StudyData", "AlgOrdBidVol(SUBMINUTE((CUS10),1,Regular),1,0)",  "Bar",, "Open", "5",D62,,,,,"D"))</f>
        <v>0</v>
      </c>
      <c r="F62" s="15">
        <f xml:space="preserve"> IF(RTD("cqg.rtd",,"StudyData", "AlgOrdAskVol(SUBMINUTE((CUS10),1,Regular),1,0)",  "Bar",, "Open", "5",D62,,,,,"D")="",0,RTD("cqg.rtd",,"StudyData", "AlgOrdAskVol(SUBMINUTE((CUS10),1,Regular),1,0)",  "Bar",, "Open", "5",D62,,,,,"D"))</f>
        <v>0</v>
      </c>
      <c r="G62" s="18">
        <f xml:space="preserve"> RTD("cqg.rtd",,"StudyData","BAVolCr.BidVol^(SUBMINUTE((CUS10),1,FillGap),5,0)",  "Bar",, "Open", "5",D62,,,,,"D")</f>
        <v>0</v>
      </c>
      <c r="H62" s="18">
        <f xml:space="preserve"> RTD("cqg.rtd",,"StudyData","BAVolCr.AskVol^(SUBMINUTE((CUS10),1,Regular),5,0)",  "Bar",, "Open", "5",D62,,,,,"D")</f>
        <v>1000</v>
      </c>
      <c r="I62" s="18">
        <f t="shared" si="0"/>
        <v>0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63">
        <f>RTD("cqg.rtd",,"StudyData","SUBMINUTE((CUS10),5,Regular)","FG",,"Time","5",D62,,,,,"D")</f>
        <v>42342.44189814815</v>
      </c>
      <c r="AA62" s="56">
        <f>IF(RTD("cqg.rtd",,"StudyData","SUBMINUTE((CUS10),5,Regular)","FG",,"Open","5",D62,,,,,"D")="",NA(),DOLLARFR(RTD("cqg.rtd",,"StudyData","SUBMINUTE((CUS10),5,Regular)","FG",,"Open","5",D62,,,,,"T"),32))</f>
        <v>99.21</v>
      </c>
      <c r="AB62" s="56">
        <f>IF(RTD("cqg.rtd",,"StudyData","SUBMINUTE((CUS10),5,Regular)","FG",,"High","5",D62,,,,,"D")="",NA(),DOLLARFR(RTD("cqg.rtd",,"StudyData","SUBMINUTE((CUS10),5,Regular)","FG",,"High","5",D62,,,,,"T"),32))</f>
        <v>99.21</v>
      </c>
      <c r="AC62" s="56">
        <f>IF(RTD("cqg.rtd",,"StudyData","SUBMINUTE((CUS10),5,Regular)","FG",,"Low","5",D62,,,,,"D")="",NA(),DOLLARFR(RTD("cqg.rtd",,"StudyData","SUBMINUTE((CUS10),5,Regular)","FG",,"Low","5",D62,,,,,"T"),32))</f>
        <v>99.21</v>
      </c>
      <c r="AD62" s="55">
        <f>IF(RTD("cqg.rtd",,"StudyData","SUBMINUTE((CUS10),5,FillGap)","Bar",,"Close","5",D62,,,,,"T")="",NA(),DOLLARFR(RTD("cqg.rtd",,"StudyData","SUBMINUTE((CUS10),5,FillGap)","Bar",,"Close","5",D62,,,,,"T"),32))</f>
        <v>99.21</v>
      </c>
      <c r="AE62" s="14">
        <f>IF( RTD("cqg.rtd",,"StudyData","AlgOrdBidVol(SUBMINUTE((CUS10),5,Regular),1,0)",  "Bar",, "Open", "5",D62,,,,,"D")="",0,RTD("cqg.rtd",,"StudyData","AlgOrdBidVol(SUBMINUTE((CUS10),5,Regular),1,0)",  "Bar",, "Open", "5",D62,,,,,"D"))</f>
        <v>0</v>
      </c>
      <c r="AF62" s="14">
        <f>IF( RTD("cqg.rtd",,"StudyData","AlgOrdAskVol(SUBMINUTE((CUS10),5,Regular),1,0)",  "Bar",, "Open", "5",D62,,,,,"D")="",0,RTD("cqg.rtd",,"StudyData","AlgOrdAskVol(SUBMINUTE((CUS10),5,Regular),1,0)",  "Bar",, "Open", "5",D62,,,,,"D"))</f>
        <v>0</v>
      </c>
      <c r="AG62" s="3">
        <f xml:space="preserve"> RTD("cqg.rtd",,"StudyData","BAVolCr.BidVol^(SUBMINUTE((CUS10),5,Regular),5,0)",  "Bar",, "Open", "5",D62,,,,,"D")</f>
        <v>0</v>
      </c>
      <c r="AH62" s="3">
        <f xml:space="preserve"> RTD("cqg.rtd",,"StudyData","BAVolCr.AskVol^(SUBMINUTE((CUS10),5,Regular),5,0)",  "Bar",, "Open", "5",D62,,,,,"D")</f>
        <v>0</v>
      </c>
      <c r="AI62" s="12">
        <f t="shared" si="1"/>
        <v>0</v>
      </c>
      <c r="AJ62" s="16"/>
      <c r="AK62" s="17">
        <f>RTD("cqg.rtd",,"StudyData","CUS10","Bar",,"Time","1",D62,,,,,"D")</f>
        <v>42342.40625</v>
      </c>
      <c r="AL62" s="57">
        <f>IF(RTD("cqg.rtd",,"StudyData","CUS10","FG",,"Open","1",D62,,,,,"D")="",NA(),DOLLARFR(RTD("cqg.rtd",,"StudyData","CUS10","FG",,"Open","1",D62,,,,,"T"),32))</f>
        <v>99.174999999999997</v>
      </c>
      <c r="AM62" s="57">
        <f>IF(RTD("cqg.rtd",,"StudyData","CUS10","FG",,"High","1",D62,,,,,"D")="",NA(),DOLLARFR(RTD("cqg.rtd",,"StudyData","CUS10","FG",,"High","1",D62,,,,,"T"),32))</f>
        <v>99.174999999999997</v>
      </c>
      <c r="AN62" s="57">
        <f>IF(RTD("cqg.rtd",,"StudyData","CUS10","FG",,"Low","1",D62,,,,,"D")="",NA(),DOLLARFR(RTD("cqg.rtd",,"StudyData","CUS10","FG",,"Low","1",D62,,,,,"T"),32))</f>
        <v>99.155000000000001</v>
      </c>
      <c r="AO62" s="58">
        <f>IF(RTD("cqg.rtd",,"StudyData","CUS10","FG",,"Close","1",D62,,,,,"T")="",NA(),DOLLARFR(RTD("cqg.rtd",,"StudyData","CUS10","FG",,"Close","1",D62,,,,,"T"),32))</f>
        <v>99.155000000000001</v>
      </c>
      <c r="AP62" s="15">
        <f>IF( RTD("cqg.rtd",,"StudyData", "AlgOrdBidVol(CUS10)",  "Bar",, "Open", "1",D62,,,,,"D")="",0,RTD("cqg.rtd",,"StudyData", "AlgOrdBidVol(CUS10)",  "Bar",, "Open", "1",D62,,,,,"D"))</f>
        <v>2</v>
      </c>
      <c r="AQ62" s="15">
        <f xml:space="preserve"> IF(RTD("cqg.rtd",,"StudyData", "AlgOrdAskVol(CUS10)",  "Bar",, "Open", "1",D62,,,,,"D")="",0,RTD("cqg.rtd",,"StudyData", "AlgOrdAskVol(CUS10)",  "Bar",, "Open", "1",D62,,,,,"D"))</f>
        <v>0</v>
      </c>
      <c r="AR62" s="18">
        <f xml:space="preserve"> RTD("cqg.rtd",,"StudyData","BAVolCr.BidVol^(CUS10)",  "Bar",, "Open", "1",D62,,,,,"D")</f>
        <v>92</v>
      </c>
      <c r="AS62" s="18">
        <f xml:space="preserve"> RTD("cqg.rtd",,"StudyData","BAVolCr.AskVol^(CUS10)",  "Bar",, "Open", "1",D62,,,,,"D")</f>
        <v>53</v>
      </c>
      <c r="AT62" s="53">
        <f t="shared" si="2"/>
        <v>0</v>
      </c>
      <c r="AU62" s="10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36">
        <f>RTD("cqg.rtd",,"StudyData","CUS10","Bar",,"Time","5",D62,,,,,"D")</f>
        <v>42342.25</v>
      </c>
      <c r="BM62" s="59">
        <f>IF(RTD("cqg.rtd",,"StudyData","CUS10","FG",,"Open","5",D62,,,,,"D")="",NA(),DOLLARFR(RTD("cqg.rtd",,"StudyData","CUS10","FG",,"Open","5",D62,,,,,"T"),32))</f>
        <v>99.165000000000006</v>
      </c>
      <c r="BN62" s="54">
        <f>IF(RTD("cqg.rtd",,"StudyData","CUS10","FG",,"High","5",D62,,,,,"D")="",NA(),DOLLARFR(RTD("cqg.rtd",,"StudyData","CUS10","FG",,"High","5",D62,,,,,"T"),32))</f>
        <v>99.165000000000006</v>
      </c>
      <c r="BO62" s="60">
        <f>IF(RTD("cqg.rtd",,"StudyData","CUS10","FG",,"Low","5",D62,,,,,"D")="",NA(),DOLLARFR(RTD("cqg.rtd",,"StudyData","CUS10","FG",,"Low","5",D62,,,,,"T"),32))</f>
        <v>99.144999999999996</v>
      </c>
      <c r="BP62" s="59">
        <f>IF(RTD("cqg.rtd",,"StudyData","CUS10","FG",,"Close","5",D62,,,,,"T")="",NA(),DOLLARFR(RTD("cqg.rtd",,"StudyData","CUS10","FG",,"Close","5",D62,,,,,"T"),32))</f>
        <v>99.155000000000001</v>
      </c>
      <c r="BQ62" s="14">
        <f>IF( RTD("cqg.rtd",,"StudyData","AlgOrdBidVol(CUS10)",  "Bar",, "Open", "5",D62,,,,,"D")="",0,RTD("cqg.rtd",,"StudyData","AlgOrdBidVol(CUS10)",  "Bar",, "Open", "5",D62,,,,,"D"))</f>
        <v>5</v>
      </c>
      <c r="BR62" s="14">
        <f>IF( RTD("cqg.rtd",,"StudyData","AlgOrdAskVol(CUS10)",  "Bar",, "Open", "5",D62,,,,,"D")="",0,RTD("cqg.rtd",,"StudyData","AlgOrdAskVol(CUS10)",  "Bar",, "Open", "5",D62,,,,,"D"))</f>
        <v>0</v>
      </c>
      <c r="BS62" s="12">
        <f xml:space="preserve"> RTD("cqg.rtd",,"StudyData","BAVolCr.BidVol^(CUS10)",  "Bar",, "Open", "5",D62,,,,,"D")</f>
        <v>153</v>
      </c>
      <c r="BT62" s="12">
        <f xml:space="preserve"> RTD("cqg.rtd",,"StudyData","BAVolCr.AskVol^(CUS10)",  "Bar",, "Open", "5",D62,,,,,"D")</f>
        <v>43</v>
      </c>
      <c r="BU62" s="12">
        <f t="shared" si="3"/>
        <v>0</v>
      </c>
      <c r="BZ62" s="12">
        <f>IF(RTD("cqg.rtd",,"StudyData","SUBMINUTE((CUS10),1,FillGap)","Bar",,"Close","5",D62,,,,,"T")="",NA(),RTD("cqg.rtd",,"StudyData","SUBMINUTE((CUS10),1,FillGap)","Bar",,"Close","5",D62,,,,,"T"))</f>
        <v>99.671875</v>
      </c>
      <c r="CA62" s="12"/>
      <c r="CB62" s="12">
        <f>IF(RTD("cqg.rtd",,"StudyData","SUBMINUTE((CUS10),5,Regular)","FG",,"Open","5",D62,,,,,"D")="",NA(),RTD("cqg.rtd",,"StudyData","SUBMINUTE((CUS10),5,Regular)","FG",,"Open","5",D62,,,,,"T"))</f>
        <v>99.65625</v>
      </c>
      <c r="CC62" s="12">
        <f>IF(RTD("cqg.rtd",,"StudyData","SUBMINUTE((CUS10),5,Regular)","FG",,"High","5",D62,,,,,"D")="",NA(),RTD("cqg.rtd",,"StudyData","SUBMINUTE((CUS10),5,Regular)","FG",,"High","5",D62,,,,,"T"))</f>
        <v>99.65625</v>
      </c>
      <c r="CD62" s="12">
        <f>IF(RTD("cqg.rtd",,"StudyData","SUBMINUTE((CUS10),5,Regular)","FG",,"Low","5",D62,,,,,"D")="",NA(),RTD("cqg.rtd",,"StudyData","SUBMINUTE((CUS10),5,Regular)","FG",,"Low","5",D62,,,,,"T"))</f>
        <v>99.65625</v>
      </c>
      <c r="CE62" s="12">
        <f>IF(RTD("cqg.rtd",,"StudyData","SUBMINUTE((CUS10),5,Regular)","FG",,"Close","5",D62,,,,,"D")="",NA(),RTD("cqg.rtd",,"StudyData","SUBMINUTE((CUS10),5,Regular)","FG",,"Close","5",D62,,,,,"T"))</f>
        <v>99.65625</v>
      </c>
      <c r="CF62" s="12"/>
      <c r="CG62" s="12">
        <f>IF(RTD("cqg.rtd",,"StudyData","CUS10","FG",,"Open","1",D62,,,,,"D")="",NA(),RTD("cqg.rtd",,"StudyData","CUS10","FG",,"Open","1",D62,,,,,"T"))</f>
        <v>99.546875</v>
      </c>
      <c r="CH62" s="12">
        <f>IF(RTD("cqg.rtd",,"StudyData","CUS10","FG",,"High","1",D62,,,,,"D")="",NA(),RTD("cqg.rtd",,"StudyData","CUS10","FG",,"High","1",D62,,,,,"T"))</f>
        <v>99.546875</v>
      </c>
      <c r="CI62" s="12">
        <f>IF(RTD("cqg.rtd",,"StudyData","CUS10","FG",,"Low","1",D62,,,,,"D")="",NA(),RTD("cqg.rtd",,"StudyData","CUS10","FG",,"Low","1",D62,,,,,"T"))</f>
        <v>99.484375</v>
      </c>
      <c r="CJ62" s="12">
        <f>IF(RTD("cqg.rtd",,"StudyData","CUS10","FG",,"Close","1",D62,,,,,"D")="",NA(),RTD("cqg.rtd",,"StudyData","CUS10","FG",,"Close","1",D62,,,,,"T"))</f>
        <v>99.484375</v>
      </c>
      <c r="CK62" s="12"/>
      <c r="CL62" s="12">
        <f>IF(RTD("cqg.rtd",,"StudyData","CUS10","FG",,"Open","5",D62,,,,,"D")="",NA(),RTD("cqg.rtd",,"StudyData","CUS10","FG",,"Open","5",D62,,,,,"T"))</f>
        <v>99.515625</v>
      </c>
      <c r="CM62" s="12">
        <f>IF(RTD("cqg.rtd",,"StudyData","CUS10","FG",,"High","5",D62,,,,,"D")="",NA(),RTD("cqg.rtd",,"StudyData","CUS10","FG",,"High","5",D62,,,,,"T"))</f>
        <v>99.515625</v>
      </c>
      <c r="CN62" s="12">
        <f>IF(RTD("cqg.rtd",,"StudyData","CUS10","FG",,"Low","5",D62,,,,,"D")="",NA(),RTD("cqg.rtd",,"StudyData","CUS10","FG",,"Low","5",D62,,,,,"T"))</f>
        <v>99.453125</v>
      </c>
      <c r="CO62" s="12">
        <f>IF(RTD("cqg.rtd",,"StudyData","CUS10","FG",,"Close","5",D62,,,,,"D")="",NA(),RTD("cqg.rtd",,"StudyData","CUS10","FG",,"Close","5",D62,,,,,"T"))</f>
        <v>99.484375</v>
      </c>
      <c r="CP62" s="12"/>
    </row>
    <row r="63" spans="2:94" ht="11.25" customHeight="1" x14ac:dyDescent="0.3">
      <c r="B63" s="13">
        <f>RTD("cqg.rtd",,"StudyData","SUBMINUTE((CUS10),1,Regular)","FG",,"Time","5",D63,,,,,"D")</f>
        <v>42342.444525462961</v>
      </c>
      <c r="C63" s="54">
        <f>IF(RTD("cqg.rtd",,"StudyData","SUBMINUTE((CUS10),1,FillGap)","Bar",,"Close","5",D63,,,,,"T")="",NA(),DOLLARFR(RTD("cqg.rtd",,"StudyData","SUBMINUTE((CUS10),1,FillGap)","Bar",,"Close","5",D63,,,,,"T"),32))</f>
        <v>99.215000000000003</v>
      </c>
      <c r="D63" s="14">
        <f t="shared" si="7"/>
        <v>-57</v>
      </c>
      <c r="E63" s="15">
        <f>IF( RTD("cqg.rtd",,"StudyData", "AlgOrdBidVol(SUBMINUTE((CUS10),1,Regular),1,0)",  "Bar",, "Open", "5",D63,,,,,"D")="",0,RTD("cqg.rtd",,"StudyData", "AlgOrdBidVol(SUBMINUTE((CUS10),1,Regular),1,0)",  "Bar",, "Open", "5",D63,,,,,"D"))</f>
        <v>0</v>
      </c>
      <c r="F63" s="15">
        <f xml:space="preserve"> IF(RTD("cqg.rtd",,"StudyData", "AlgOrdAskVol(SUBMINUTE((CUS10),1,Regular),1,0)",  "Bar",, "Open", "5",D63,,,,,"D")="",0,RTD("cqg.rtd",,"StudyData", "AlgOrdAskVol(SUBMINUTE((CUS10),1,Regular),1,0)",  "Bar",, "Open", "5",D63,,,,,"D"))</f>
        <v>0</v>
      </c>
      <c r="G63" s="18">
        <f xml:space="preserve"> RTD("cqg.rtd",,"StudyData","BAVolCr.BidVol^(SUBMINUTE((CUS10),1,FillGap),5,0)",  "Bar",, "Open", "5",D63,,,,,"D")</f>
        <v>0</v>
      </c>
      <c r="H63" s="18">
        <f xml:space="preserve"> RTD("cqg.rtd",,"StudyData","BAVolCr.AskVol^(SUBMINUTE((CUS10),1,Regular),5,0)",  "Bar",, "Open", "5",D63,,,,,"D")</f>
        <v>0</v>
      </c>
      <c r="I63" s="18">
        <f t="shared" si="0"/>
        <v>0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63">
        <f>RTD("cqg.rtd",,"StudyData","SUBMINUTE((CUS10),5,Regular)","FG",,"Time","5",D63,,,,,"D")</f>
        <v>42342.441840277774</v>
      </c>
      <c r="AA63" s="56">
        <f>IF(RTD("cqg.rtd",,"StudyData","SUBMINUTE((CUS10),5,Regular)","FG",,"Open","5",D63,,,,,"D")="",NA(),DOLLARFR(RTD("cqg.rtd",,"StudyData","SUBMINUTE((CUS10),5,Regular)","FG",,"Open","5",D63,,,,,"T"),32))</f>
        <v>99.21</v>
      </c>
      <c r="AB63" s="56">
        <f>IF(RTD("cqg.rtd",,"StudyData","SUBMINUTE((CUS10),5,Regular)","FG",,"High","5",D63,,,,,"D")="",NA(),DOLLARFR(RTD("cqg.rtd",,"StudyData","SUBMINUTE((CUS10),5,Regular)","FG",,"High","5",D63,,,,,"T"),32))</f>
        <v>99.215000000000003</v>
      </c>
      <c r="AC63" s="56">
        <f>IF(RTD("cqg.rtd",,"StudyData","SUBMINUTE((CUS10),5,Regular)","FG",,"Low","5",D63,,,,,"D")="",NA(),DOLLARFR(RTD("cqg.rtd",,"StudyData","SUBMINUTE((CUS10),5,Regular)","FG",,"Low","5",D63,,,,,"T"),32))</f>
        <v>99.21</v>
      </c>
      <c r="AD63" s="55">
        <f>IF(RTD("cqg.rtd",,"StudyData","SUBMINUTE((CUS10),5,FillGap)","Bar",,"Close","5",D63,,,,,"T")="",NA(),DOLLARFR(RTD("cqg.rtd",,"StudyData","SUBMINUTE((CUS10),5,FillGap)","Bar",,"Close","5",D63,,,,,"T"),32))</f>
        <v>99.21</v>
      </c>
      <c r="AE63" s="14">
        <f>IF( RTD("cqg.rtd",,"StudyData","AlgOrdBidVol(SUBMINUTE((CUS10),5,Regular),1,0)",  "Bar",, "Open", "5",D63,,,,,"D")="",0,RTD("cqg.rtd",,"StudyData","AlgOrdBidVol(SUBMINUTE((CUS10),5,Regular),1,0)",  "Bar",, "Open", "5",D63,,,,,"D"))</f>
        <v>0</v>
      </c>
      <c r="AF63" s="14">
        <f>IF( RTD("cqg.rtd",,"StudyData","AlgOrdAskVol(SUBMINUTE((CUS10),5,Regular),1,0)",  "Bar",, "Open", "5",D63,,,,,"D")="",0,RTD("cqg.rtd",,"StudyData","AlgOrdAskVol(SUBMINUTE((CUS10),5,Regular),1,0)",  "Bar",, "Open", "5",D63,,,,,"D"))</f>
        <v>0</v>
      </c>
      <c r="AG63" s="3">
        <f xml:space="preserve"> RTD("cqg.rtd",,"StudyData","BAVolCr.BidVol^(SUBMINUTE((CUS10),5,Regular),5,0)",  "Bar",, "Open", "5",D63,,,,,"D")</f>
        <v>0</v>
      </c>
      <c r="AH63" s="3">
        <f xml:space="preserve"> RTD("cqg.rtd",,"StudyData","BAVolCr.AskVol^(SUBMINUTE((CUS10),5,Regular),5,0)",  "Bar",, "Open", "5",D63,,,,,"D")</f>
        <v>0</v>
      </c>
      <c r="AI63" s="12">
        <f t="shared" si="1"/>
        <v>0</v>
      </c>
      <c r="AJ63" s="16"/>
      <c r="AK63" s="17">
        <f>RTD("cqg.rtd",,"StudyData","CUS10","Bar",,"Time","1",D63,,,,,"D")</f>
        <v>42342.405555555553</v>
      </c>
      <c r="AL63" s="57">
        <f>IF(RTD("cqg.rtd",,"StudyData","CUS10","FG",,"Open","1",D63,,,,,"D")="",NA(),DOLLARFR(RTD("cqg.rtd",,"StudyData","CUS10","FG",,"Open","1",D63,,,,,"T"),32))</f>
        <v>99.18</v>
      </c>
      <c r="AM63" s="57">
        <f>IF(RTD("cqg.rtd",,"StudyData","CUS10","FG",,"High","1",D63,,,,,"D")="",NA(),DOLLARFR(RTD("cqg.rtd",,"StudyData","CUS10","FG",,"High","1",D63,,,,,"T"),32))</f>
        <v>99.18</v>
      </c>
      <c r="AN63" s="57">
        <f>IF(RTD("cqg.rtd",,"StudyData","CUS10","FG",,"Low","1",D63,,,,,"D")="",NA(),DOLLARFR(RTD("cqg.rtd",,"StudyData","CUS10","FG",,"Low","1",D63,,,,,"T"),32))</f>
        <v>99.17</v>
      </c>
      <c r="AO63" s="58">
        <f>IF(RTD("cqg.rtd",,"StudyData","CUS10","FG",,"Close","1",D63,,,,,"T")="",NA(),DOLLARFR(RTD("cqg.rtd",,"StudyData","CUS10","FG",,"Close","1",D63,,,,,"T"),32))</f>
        <v>99.17</v>
      </c>
      <c r="AP63" s="15">
        <f>IF( RTD("cqg.rtd",,"StudyData", "AlgOrdBidVol(CUS10)",  "Bar",, "Open", "1",D63,,,,,"D")="",0,RTD("cqg.rtd",,"StudyData", "AlgOrdBidVol(CUS10)",  "Bar",, "Open", "1",D63,,,,,"D"))</f>
        <v>0</v>
      </c>
      <c r="AQ63" s="15">
        <f xml:space="preserve"> IF(RTD("cqg.rtd",,"StudyData", "AlgOrdAskVol(CUS10)",  "Bar",, "Open", "1",D63,,,,,"D")="",0,RTD("cqg.rtd",,"StudyData", "AlgOrdAskVol(CUS10)",  "Bar",, "Open", "1",D63,,,,,"D"))</f>
        <v>0</v>
      </c>
      <c r="AR63" s="18">
        <f xml:space="preserve"> RTD("cqg.rtd",,"StudyData","BAVolCr.BidVol^(CUS10)",  "Bar",, "Open", "1",D63,,,,,"D")</f>
        <v>56</v>
      </c>
      <c r="AS63" s="18">
        <f xml:space="preserve"> RTD("cqg.rtd",,"StudyData","BAVolCr.AskVol^(CUS10)",  "Bar",, "Open", "1",D63,,,,,"D")</f>
        <v>53</v>
      </c>
      <c r="AT63" s="53">
        <f t="shared" si="2"/>
        <v>0</v>
      </c>
      <c r="AU63" s="10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36">
        <f>RTD("cqg.rtd",,"StudyData","CUS10","Bar",,"Time","5",D63,,,,,"D")</f>
        <v>42342.246527777781</v>
      </c>
      <c r="BM63" s="59">
        <f>IF(RTD("cqg.rtd",,"StudyData","CUS10","FG",,"Open","5",D63,,,,,"D")="",NA(),DOLLARFR(RTD("cqg.rtd",,"StudyData","CUS10","FG",,"Open","5",D63,,,,,"T"),32))</f>
        <v>99.17</v>
      </c>
      <c r="BN63" s="54">
        <f>IF(RTD("cqg.rtd",,"StudyData","CUS10","FG",,"High","5",D63,,,,,"D")="",NA(),DOLLARFR(RTD("cqg.rtd",,"StudyData","CUS10","FG",,"High","5",D63,,,,,"T"),32))</f>
        <v>99.17</v>
      </c>
      <c r="BO63" s="60">
        <f>IF(RTD("cqg.rtd",,"StudyData","CUS10","FG",,"Low","5",D63,,,,,"D")="",NA(),DOLLARFR(RTD("cqg.rtd",,"StudyData","CUS10","FG",,"Low","5",D63,,,,,"T"),32))</f>
        <v>99.16</v>
      </c>
      <c r="BP63" s="59">
        <f>IF(RTD("cqg.rtd",,"StudyData","CUS10","FG",,"Close","5",D63,,,,,"T")="",NA(),DOLLARFR(RTD("cqg.rtd",,"StudyData","CUS10","FG",,"Close","5",D63,,,,,"T"),32))</f>
        <v>99.165000000000006</v>
      </c>
      <c r="BQ63" s="14">
        <f>IF( RTD("cqg.rtd",,"StudyData","AlgOrdBidVol(CUS10)",  "Bar",, "Open", "5",D63,,,,,"D")="",0,RTD("cqg.rtd",,"StudyData","AlgOrdBidVol(CUS10)",  "Bar",, "Open", "5",D63,,,,,"D"))</f>
        <v>0</v>
      </c>
      <c r="BR63" s="14">
        <f>IF( RTD("cqg.rtd",,"StudyData","AlgOrdAskVol(CUS10)",  "Bar",, "Open", "5",D63,,,,,"D")="",0,RTD("cqg.rtd",,"StudyData","AlgOrdAskVol(CUS10)",  "Bar",, "Open", "5",D63,,,,,"D"))</f>
        <v>0</v>
      </c>
      <c r="BS63" s="12">
        <f xml:space="preserve"> RTD("cqg.rtd",,"StudyData","BAVolCr.BidVol^(CUS10)",  "Bar",, "Open", "5",D63,,,,,"D")</f>
        <v>111</v>
      </c>
      <c r="BT63" s="12">
        <f xml:space="preserve"> RTD("cqg.rtd",,"StudyData","BAVolCr.AskVol^(CUS10)",  "Bar",, "Open", "5",D63,,,,,"D")</f>
        <v>48</v>
      </c>
      <c r="BU63" s="12">
        <f t="shared" si="3"/>
        <v>0</v>
      </c>
      <c r="BZ63" s="12">
        <f>IF(RTD("cqg.rtd",,"StudyData","SUBMINUTE((CUS10),1,FillGap)","Bar",,"Close","5",D63,,,,,"T")="",NA(),RTD("cqg.rtd",,"StudyData","SUBMINUTE((CUS10),1,FillGap)","Bar",,"Close","5",D63,,,,,"T"))</f>
        <v>99.671875</v>
      </c>
      <c r="CA63" s="12"/>
      <c r="CB63" s="12">
        <f>IF(RTD("cqg.rtd",,"StudyData","SUBMINUTE((CUS10),5,Regular)","FG",,"Open","5",D63,,,,,"D")="",NA(),RTD("cqg.rtd",,"StudyData","SUBMINUTE((CUS10),5,Regular)","FG",,"Open","5",D63,,,,,"T"))</f>
        <v>99.65625</v>
      </c>
      <c r="CC63" s="12">
        <f>IF(RTD("cqg.rtd",,"StudyData","SUBMINUTE((CUS10),5,Regular)","FG",,"High","5",D63,,,,,"D")="",NA(),RTD("cqg.rtd",,"StudyData","SUBMINUTE((CUS10),5,Regular)","FG",,"High","5",D63,,,,,"T"))</f>
        <v>99.671875</v>
      </c>
      <c r="CD63" s="12">
        <f>IF(RTD("cqg.rtd",,"StudyData","SUBMINUTE((CUS10),5,Regular)","FG",,"Low","5",D63,,,,,"D")="",NA(),RTD("cqg.rtd",,"StudyData","SUBMINUTE((CUS10),5,Regular)","FG",,"Low","5",D63,,,,,"T"))</f>
        <v>99.65625</v>
      </c>
      <c r="CE63" s="12">
        <f>IF(RTD("cqg.rtd",,"StudyData","SUBMINUTE((CUS10),5,Regular)","FG",,"Close","5",D63,,,,,"D")="",NA(),RTD("cqg.rtd",,"StudyData","SUBMINUTE((CUS10),5,Regular)","FG",,"Close","5",D63,,,,,"T"))</f>
        <v>99.65625</v>
      </c>
      <c r="CF63" s="12"/>
      <c r="CG63" s="12">
        <f>IF(RTD("cqg.rtd",,"StudyData","CUS10","FG",,"Open","1",D63,,,,,"D")="",NA(),RTD("cqg.rtd",,"StudyData","CUS10","FG",,"Open","1",D63,,,,,"T"))</f>
        <v>99.5625</v>
      </c>
      <c r="CH63" s="12">
        <f>IF(RTD("cqg.rtd",,"StudyData","CUS10","FG",,"High","1",D63,,,,,"D")="",NA(),RTD("cqg.rtd",,"StudyData","CUS10","FG",,"High","1",D63,,,,,"T"))</f>
        <v>99.5625</v>
      </c>
      <c r="CI63" s="12">
        <f>IF(RTD("cqg.rtd",,"StudyData","CUS10","FG",,"Low","1",D63,,,,,"D")="",NA(),RTD("cqg.rtd",,"StudyData","CUS10","FG",,"Low","1",D63,,,,,"T"))</f>
        <v>99.53125</v>
      </c>
      <c r="CJ63" s="12">
        <f>IF(RTD("cqg.rtd",,"StudyData","CUS10","FG",,"Close","1",D63,,,,,"D")="",NA(),RTD("cqg.rtd",,"StudyData","CUS10","FG",,"Close","1",D63,,,,,"T"))</f>
        <v>99.53125</v>
      </c>
      <c r="CK63" s="12"/>
      <c r="CL63" s="12">
        <f>IF(RTD("cqg.rtd",,"StudyData","CUS10","FG",,"Open","5",D63,,,,,"D")="",NA(),RTD("cqg.rtd",,"StudyData","CUS10","FG",,"Open","5",D63,,,,,"T"))</f>
        <v>99.53125</v>
      </c>
      <c r="CM63" s="12">
        <f>IF(RTD("cqg.rtd",,"StudyData","CUS10","FG",,"High","5",D63,,,,,"D")="",NA(),RTD("cqg.rtd",,"StudyData","CUS10","FG",,"High","5",D63,,,,,"T"))</f>
        <v>99.53125</v>
      </c>
      <c r="CN63" s="12">
        <f>IF(RTD("cqg.rtd",,"StudyData","CUS10","FG",,"Low","5",D63,,,,,"D")="",NA(),RTD("cqg.rtd",,"StudyData","CUS10","FG",,"Low","5",D63,,,,,"T"))</f>
        <v>99.5</v>
      </c>
      <c r="CO63" s="12">
        <f>IF(RTD("cqg.rtd",,"StudyData","CUS10","FG",,"Close","5",D63,,,,,"D")="",NA(),RTD("cqg.rtd",,"StudyData","CUS10","FG",,"Close","5",D63,,,,,"T"))</f>
        <v>99.515625</v>
      </c>
      <c r="CP63" s="12"/>
    </row>
    <row r="64" spans="2:94" ht="11.25" customHeight="1" x14ac:dyDescent="0.3">
      <c r="B64" s="13">
        <f>RTD("cqg.rtd",,"StudyData","SUBMINUTE((CUS10),1,Regular)","FG",,"Time","5",D64,,,,,"D")</f>
        <v>42342.444513888891</v>
      </c>
      <c r="C64" s="54">
        <f>IF(RTD("cqg.rtd",,"StudyData","SUBMINUTE((CUS10),1,FillGap)","Bar",,"Close","5",D64,,,,,"T")="",NA(),DOLLARFR(RTD("cqg.rtd",,"StudyData","SUBMINUTE((CUS10),1,FillGap)","Bar",,"Close","5",D64,,,,,"T"),32))</f>
        <v>99.215000000000003</v>
      </c>
      <c r="D64" s="14">
        <f t="shared" si="7"/>
        <v>-58</v>
      </c>
      <c r="E64" s="15">
        <f>IF( RTD("cqg.rtd",,"StudyData", "AlgOrdBidVol(SUBMINUTE((CUS10),1,Regular),1,0)",  "Bar",, "Open", "5",D64,,,,,"D")="",0,RTD("cqg.rtd",,"StudyData", "AlgOrdBidVol(SUBMINUTE((CUS10),1,Regular),1,0)",  "Bar",, "Open", "5",D64,,,,,"D"))</f>
        <v>0</v>
      </c>
      <c r="F64" s="15">
        <f xml:space="preserve"> IF(RTD("cqg.rtd",,"StudyData", "AlgOrdAskVol(SUBMINUTE((CUS10),1,Regular),1,0)",  "Bar",, "Open", "5",D64,,,,,"D")="",0,RTD("cqg.rtd",,"StudyData", "AlgOrdAskVol(SUBMINUTE((CUS10),1,Regular),1,0)",  "Bar",, "Open", "5",D64,,,,,"D"))</f>
        <v>0</v>
      </c>
      <c r="G64" s="18">
        <f xml:space="preserve"> RTD("cqg.rtd",,"StudyData","BAVolCr.BidVol^(SUBMINUTE((CUS10),1,FillGap),5,0)",  "Bar",, "Open", "5",D64,,,,,"D")</f>
        <v>0</v>
      </c>
      <c r="H64" s="18">
        <f xml:space="preserve"> RTD("cqg.rtd",,"StudyData","BAVolCr.AskVol^(SUBMINUTE((CUS10),1,Regular),5,0)",  "Bar",, "Open", "5",D64,,,,,"D")</f>
        <v>0</v>
      </c>
      <c r="I64" s="18">
        <f t="shared" si="0"/>
        <v>0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63">
        <f>RTD("cqg.rtd",,"StudyData","SUBMINUTE((CUS10),5,Regular)","FG",,"Time","5",D64,,,,,"D")</f>
        <v>42342.441782407404</v>
      </c>
      <c r="AA64" s="56">
        <f>IF(RTD("cqg.rtd",,"StudyData","SUBMINUTE((CUS10),5,Regular)","FG",,"Open","5",D64,,,,,"D")="",NA(),DOLLARFR(RTD("cqg.rtd",,"StudyData","SUBMINUTE((CUS10),5,Regular)","FG",,"Open","5",D64,,,,,"T"),32))</f>
        <v>99.215000000000003</v>
      </c>
      <c r="AB64" s="56">
        <f>IF(RTD("cqg.rtd",,"StudyData","SUBMINUTE((CUS10),5,Regular)","FG",,"High","5",D64,,,,,"D")="",NA(),DOLLARFR(RTD("cqg.rtd",,"StudyData","SUBMINUTE((CUS10),5,Regular)","FG",,"High","5",D64,,,,,"T"),32))</f>
        <v>99.215000000000003</v>
      </c>
      <c r="AC64" s="56">
        <f>IF(RTD("cqg.rtd",,"StudyData","SUBMINUTE((CUS10),5,Regular)","FG",,"Low","5",D64,,,,,"D")="",NA(),DOLLARFR(RTD("cqg.rtd",,"StudyData","SUBMINUTE((CUS10),5,Regular)","FG",,"Low","5",D64,,,,,"T"),32))</f>
        <v>99.215000000000003</v>
      </c>
      <c r="AD64" s="55">
        <f>IF(RTD("cqg.rtd",,"StudyData","SUBMINUTE((CUS10),5,FillGap)","Bar",,"Close","5",D64,,,,,"T")="",NA(),DOLLARFR(RTD("cqg.rtd",,"StudyData","SUBMINUTE((CUS10),5,FillGap)","Bar",,"Close","5",D64,,,,,"T"),32))</f>
        <v>99.215000000000003</v>
      </c>
      <c r="AE64" s="14">
        <f>IF( RTD("cqg.rtd",,"StudyData","AlgOrdBidVol(SUBMINUTE((CUS10),5,Regular),1,0)",  "Bar",, "Open", "5",D64,,,,,"D")="",0,RTD("cqg.rtd",,"StudyData","AlgOrdBidVol(SUBMINUTE((CUS10),5,Regular),1,0)",  "Bar",, "Open", "5",D64,,,,,"D"))</f>
        <v>0</v>
      </c>
      <c r="AF64" s="14">
        <f>IF( RTD("cqg.rtd",,"StudyData","AlgOrdAskVol(SUBMINUTE((CUS10),5,Regular),1,0)",  "Bar",, "Open", "5",D64,,,,,"D")="",0,RTD("cqg.rtd",,"StudyData","AlgOrdAskVol(SUBMINUTE((CUS10),5,Regular),1,0)",  "Bar",, "Open", "5",D64,,,,,"D"))</f>
        <v>0</v>
      </c>
      <c r="AG64" s="3">
        <f xml:space="preserve"> RTD("cqg.rtd",,"StudyData","BAVolCr.BidVol^(SUBMINUTE((CUS10),5,Regular),5,0)",  "Bar",, "Open", "5",D64,,,,,"D")</f>
        <v>0</v>
      </c>
      <c r="AH64" s="3">
        <f xml:space="preserve"> RTD("cqg.rtd",,"StudyData","BAVolCr.AskVol^(SUBMINUTE((CUS10),5,Regular),5,0)",  "Bar",, "Open", "5",D64,,,,,"D")</f>
        <v>0</v>
      </c>
      <c r="AI64" s="12">
        <f t="shared" si="1"/>
        <v>0</v>
      </c>
      <c r="AJ64" s="16"/>
      <c r="AK64" s="17">
        <f>RTD("cqg.rtd",,"StudyData","CUS10","Bar",,"Time","1",D64,,,,,"D")</f>
        <v>42342.404861111114</v>
      </c>
      <c r="AL64" s="57">
        <f>IF(RTD("cqg.rtd",,"StudyData","CUS10","FG",,"Open","1",D64,,,,,"D")="",NA(),DOLLARFR(RTD("cqg.rtd",,"StudyData","CUS10","FG",,"Open","1",D64,,,,,"T"),32))</f>
        <v>99.204999999999998</v>
      </c>
      <c r="AM64" s="57">
        <f>IF(RTD("cqg.rtd",,"StudyData","CUS10","FG",,"High","1",D64,,,,,"D")="",NA(),DOLLARFR(RTD("cqg.rtd",,"StudyData","CUS10","FG",,"High","1",D64,,,,,"T"),32))</f>
        <v>99.204999999999998</v>
      </c>
      <c r="AN64" s="57">
        <f>IF(RTD("cqg.rtd",,"StudyData","CUS10","FG",,"Low","1",D64,,,,,"D")="",NA(),DOLLARFR(RTD("cqg.rtd",,"StudyData","CUS10","FG",,"Low","1",D64,,,,,"T"),32))</f>
        <v>99.174999999999997</v>
      </c>
      <c r="AO64" s="58">
        <f>IF(RTD("cqg.rtd",,"StudyData","CUS10","FG",,"Close","1",D64,,,,,"T")="",NA(),DOLLARFR(RTD("cqg.rtd",,"StudyData","CUS10","FG",,"Close","1",D64,,,,,"T"),32))</f>
        <v>99.18</v>
      </c>
      <c r="AP64" s="15">
        <f>IF( RTD("cqg.rtd",,"StudyData", "AlgOrdBidVol(CUS10)",  "Bar",, "Open", "1",D64,,,,,"D")="",0,RTD("cqg.rtd",,"StudyData", "AlgOrdBidVol(CUS10)",  "Bar",, "Open", "1",D64,,,,,"D"))</f>
        <v>0</v>
      </c>
      <c r="AQ64" s="15">
        <f xml:space="preserve"> IF(RTD("cqg.rtd",,"StudyData", "AlgOrdAskVol(CUS10)",  "Bar",, "Open", "1",D64,,,,,"D")="",0,RTD("cqg.rtd",,"StudyData", "AlgOrdAskVol(CUS10)",  "Bar",, "Open", "1",D64,,,,,"D"))</f>
        <v>0</v>
      </c>
      <c r="AR64" s="18">
        <f xml:space="preserve"> RTD("cqg.rtd",,"StudyData","BAVolCr.BidVol^(CUS10)",  "Bar",, "Open", "1",D64,,,,,"D")</f>
        <v>67</v>
      </c>
      <c r="AS64" s="18">
        <f xml:space="preserve"> RTD("cqg.rtd",,"StudyData","BAVolCr.AskVol^(CUS10)",  "Bar",, "Open", "1",D64,,,,,"D")</f>
        <v>56</v>
      </c>
      <c r="AT64" s="53">
        <f t="shared" si="2"/>
        <v>0</v>
      </c>
      <c r="AU64" s="10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36">
        <f>RTD("cqg.rtd",,"StudyData","CUS10","Bar",,"Time","5",D64,,,,,"D")</f>
        <v>42342.243055555555</v>
      </c>
      <c r="BM64" s="59">
        <f>IF(RTD("cqg.rtd",,"StudyData","CUS10","FG",,"Open","5",D64,,,,,"D")="",NA(),DOLLARFR(RTD("cqg.rtd",,"StudyData","CUS10","FG",,"Open","5",D64,,,,,"T"),32))</f>
        <v>99.165000000000006</v>
      </c>
      <c r="BN64" s="54">
        <f>IF(RTD("cqg.rtd",,"StudyData","CUS10","FG",,"High","5",D64,,,,,"D")="",NA(),DOLLARFR(RTD("cqg.rtd",,"StudyData","CUS10","FG",,"High","5",D64,,,,,"T"),32))</f>
        <v>99.17</v>
      </c>
      <c r="BO64" s="60">
        <f>IF(RTD("cqg.rtd",,"StudyData","CUS10","FG",,"Low","5",D64,,,,,"D")="",NA(),DOLLARFR(RTD("cqg.rtd",,"StudyData","CUS10","FG",,"Low","5",D64,,,,,"T"),32))</f>
        <v>99.155000000000001</v>
      </c>
      <c r="BP64" s="59">
        <f>IF(RTD("cqg.rtd",,"StudyData","CUS10","FG",,"Close","5",D64,,,,,"T")="",NA(),DOLLARFR(RTD("cqg.rtd",,"StudyData","CUS10","FG",,"Close","5",D64,,,,,"T"),32))</f>
        <v>99.165000000000006</v>
      </c>
      <c r="BQ64" s="14">
        <f>IF( RTD("cqg.rtd",,"StudyData","AlgOrdBidVol(CUS10)",  "Bar",, "Open", "5",D64,,,,,"D")="",0,RTD("cqg.rtd",,"StudyData","AlgOrdBidVol(CUS10)",  "Bar",, "Open", "5",D64,,,,,"D"))</f>
        <v>3</v>
      </c>
      <c r="BR64" s="14">
        <f>IF( RTD("cqg.rtd",,"StudyData","AlgOrdAskVol(CUS10)",  "Bar",, "Open", "5",D64,,,,,"D")="",0,RTD("cqg.rtd",,"StudyData","AlgOrdAskVol(CUS10)",  "Bar",, "Open", "5",D64,,,,,"D"))</f>
        <v>0</v>
      </c>
      <c r="BS64" s="12">
        <f xml:space="preserve"> RTD("cqg.rtd",,"StudyData","BAVolCr.BidVol^(CUS10)",  "Bar",, "Open", "5",D64,,,,,"D")</f>
        <v>122</v>
      </c>
      <c r="BT64" s="12">
        <f xml:space="preserve"> RTD("cqg.rtd",,"StudyData","BAVolCr.AskVol^(CUS10)",  "Bar",, "Open", "5",D64,,,,,"D")</f>
        <v>56</v>
      </c>
      <c r="BU64" s="12">
        <f t="shared" si="3"/>
        <v>0</v>
      </c>
      <c r="BZ64" s="12">
        <f>IF(RTD("cqg.rtd",,"StudyData","SUBMINUTE((CUS10),1,FillGap)","Bar",,"Close","5",D64,,,,,"T")="",NA(),RTD("cqg.rtd",,"StudyData","SUBMINUTE((CUS10),1,FillGap)","Bar",,"Close","5",D64,,,,,"T"))</f>
        <v>99.671875</v>
      </c>
      <c r="CA64" s="12"/>
      <c r="CB64" s="12">
        <f>IF(RTD("cqg.rtd",,"StudyData","SUBMINUTE((CUS10),5,Regular)","FG",,"Open","5",D64,,,,,"D")="",NA(),RTD("cqg.rtd",,"StudyData","SUBMINUTE((CUS10),5,Regular)","FG",,"Open","5",D64,,,,,"T"))</f>
        <v>99.671875</v>
      </c>
      <c r="CC64" s="12">
        <f>IF(RTD("cqg.rtd",,"StudyData","SUBMINUTE((CUS10),5,Regular)","FG",,"High","5",D64,,,,,"D")="",NA(),RTD("cqg.rtd",,"StudyData","SUBMINUTE((CUS10),5,Regular)","FG",,"High","5",D64,,,,,"T"))</f>
        <v>99.671875</v>
      </c>
      <c r="CD64" s="12">
        <f>IF(RTD("cqg.rtd",,"StudyData","SUBMINUTE((CUS10),5,Regular)","FG",,"Low","5",D64,,,,,"D")="",NA(),RTD("cqg.rtd",,"StudyData","SUBMINUTE((CUS10),5,Regular)","FG",,"Low","5",D64,,,,,"T"))</f>
        <v>99.671875</v>
      </c>
      <c r="CE64" s="12">
        <f>IF(RTD("cqg.rtd",,"StudyData","SUBMINUTE((CUS10),5,Regular)","FG",,"Close","5",D64,,,,,"D")="",NA(),RTD("cqg.rtd",,"StudyData","SUBMINUTE((CUS10),5,Regular)","FG",,"Close","5",D64,,,,,"T"))</f>
        <v>99.671875</v>
      </c>
      <c r="CF64" s="12"/>
      <c r="CG64" s="12">
        <f>IF(RTD("cqg.rtd",,"StudyData","CUS10","FG",,"Open","1",D64,,,,,"D")="",NA(),RTD("cqg.rtd",,"StudyData","CUS10","FG",,"Open","1",D64,,,,,"T"))</f>
        <v>99.640625</v>
      </c>
      <c r="CH64" s="12">
        <f>IF(RTD("cqg.rtd",,"StudyData","CUS10","FG",,"High","1",D64,,,,,"D")="",NA(),RTD("cqg.rtd",,"StudyData","CUS10","FG",,"High","1",D64,,,,,"T"))</f>
        <v>99.640625</v>
      </c>
      <c r="CI64" s="12">
        <f>IF(RTD("cqg.rtd",,"StudyData","CUS10","FG",,"Low","1",D64,,,,,"D")="",NA(),RTD("cqg.rtd",,"StudyData","CUS10","FG",,"Low","1",D64,,,,,"T"))</f>
        <v>99.546875</v>
      </c>
      <c r="CJ64" s="12">
        <f>IF(RTD("cqg.rtd",,"StudyData","CUS10","FG",,"Close","1",D64,,,,,"D")="",NA(),RTD("cqg.rtd",,"StudyData","CUS10","FG",,"Close","1",D64,,,,,"T"))</f>
        <v>99.5625</v>
      </c>
      <c r="CK64" s="12"/>
      <c r="CL64" s="12">
        <f>IF(RTD("cqg.rtd",,"StudyData","CUS10","FG",,"Open","5",D64,,,,,"D")="",NA(),RTD("cqg.rtd",,"StudyData","CUS10","FG",,"Open","5",D64,,,,,"T"))</f>
        <v>99.515625</v>
      </c>
      <c r="CM64" s="12">
        <f>IF(RTD("cqg.rtd",,"StudyData","CUS10","FG",,"High","5",D64,,,,,"D")="",NA(),RTD("cqg.rtd",,"StudyData","CUS10","FG",,"High","5",D64,,,,,"T"))</f>
        <v>99.53125</v>
      </c>
      <c r="CN64" s="12">
        <f>IF(RTD("cqg.rtd",,"StudyData","CUS10","FG",,"Low","5",D64,,,,,"D")="",NA(),RTD("cqg.rtd",,"StudyData","CUS10","FG",,"Low","5",D64,,,,,"T"))</f>
        <v>99.484375</v>
      </c>
      <c r="CO64" s="12">
        <f>IF(RTD("cqg.rtd",,"StudyData","CUS10","FG",,"Close","5",D64,,,,,"D")="",NA(),RTD("cqg.rtd",,"StudyData","CUS10","FG",,"Close","5",D64,,,,,"T"))</f>
        <v>99.515625</v>
      </c>
      <c r="CP64" s="12"/>
    </row>
    <row r="65" spans="2:94" ht="11.25" customHeight="1" x14ac:dyDescent="0.3">
      <c r="B65" s="13">
        <f>RTD("cqg.rtd",,"StudyData","SUBMINUTE((CUS10),1,Regular)","FG",,"Time","5",D65,,,,,"D")</f>
        <v>42342.444502314815</v>
      </c>
      <c r="C65" s="54">
        <f>IF(RTD("cqg.rtd",,"StudyData","SUBMINUTE((CUS10),1,FillGap)","Bar",,"Close","5",D65,,,,,"T")="",NA(),DOLLARFR(RTD("cqg.rtd",,"StudyData","SUBMINUTE((CUS10),1,FillGap)","Bar",,"Close","5",D65,,,,,"T"),32))</f>
        <v>99.215000000000003</v>
      </c>
      <c r="D65" s="14">
        <f t="shared" si="7"/>
        <v>-59</v>
      </c>
      <c r="E65" s="15">
        <f>IF( RTD("cqg.rtd",,"StudyData", "AlgOrdBidVol(SUBMINUTE((CUS10),1,Regular),1,0)",  "Bar",, "Open", "5",D65,,,,,"D")="",0,RTD("cqg.rtd",,"StudyData", "AlgOrdBidVol(SUBMINUTE((CUS10),1,Regular),1,0)",  "Bar",, "Open", "5",D65,,,,,"D"))</f>
        <v>0</v>
      </c>
      <c r="F65" s="15">
        <f xml:space="preserve"> IF(RTD("cqg.rtd",,"StudyData", "AlgOrdAskVol(SUBMINUTE((CUS10),1,Regular),1,0)",  "Bar",, "Open", "5",D65,,,,,"D")="",0,RTD("cqg.rtd",,"StudyData", "AlgOrdAskVol(SUBMINUTE((CUS10),1,Regular),1,0)",  "Bar",, "Open", "5",D65,,,,,"D"))</f>
        <v>0</v>
      </c>
      <c r="G65" s="18">
        <f xml:space="preserve"> RTD("cqg.rtd",,"StudyData","BAVolCr.BidVol^(SUBMINUTE((CUS10),1,FillGap),5,0)",  "Bar",, "Open", "5",D65,,,,,"D")</f>
        <v>0</v>
      </c>
      <c r="H65" s="18">
        <f xml:space="preserve"> RTD("cqg.rtd",,"StudyData","BAVolCr.AskVol^(SUBMINUTE((CUS10),1,Regular),5,0)",  "Bar",, "Open", "5",D65,,,,,"D")</f>
        <v>0</v>
      </c>
      <c r="I65" s="18">
        <f t="shared" si="0"/>
        <v>0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63">
        <f>RTD("cqg.rtd",,"StudyData","SUBMINUTE((CUS10),5,Regular)","FG",,"Time","5",D65,,,,,"D")</f>
        <v>42342.441724537035</v>
      </c>
      <c r="AA65" s="56">
        <f>IF(RTD("cqg.rtd",,"StudyData","SUBMINUTE((CUS10),5,Regular)","FG",,"Open","5",D65,,,,,"D")="",NA(),DOLLARFR(RTD("cqg.rtd",,"StudyData","SUBMINUTE((CUS10),5,Regular)","FG",,"Open","5",D65,,,,,"T"),32))</f>
        <v>99.215000000000003</v>
      </c>
      <c r="AB65" s="56">
        <f>IF(RTD("cqg.rtd",,"StudyData","SUBMINUTE((CUS10),5,Regular)","FG",,"High","5",D65,,,,,"D")="",NA(),DOLLARFR(RTD("cqg.rtd",,"StudyData","SUBMINUTE((CUS10),5,Regular)","FG",,"High","5",D65,,,,,"T"),32))</f>
        <v>99.215000000000003</v>
      </c>
      <c r="AC65" s="56">
        <f>IF(RTD("cqg.rtd",,"StudyData","SUBMINUTE((CUS10),5,Regular)","FG",,"Low","5",D65,,,,,"D")="",NA(),DOLLARFR(RTD("cqg.rtd",,"StudyData","SUBMINUTE((CUS10),5,Regular)","FG",,"Low","5",D65,,,,,"T"),32))</f>
        <v>99.21</v>
      </c>
      <c r="AD65" s="55">
        <f>IF(RTD("cqg.rtd",,"StudyData","SUBMINUTE((CUS10),5,FillGap)","Bar",,"Close","5",D65,,,,,"T")="",NA(),DOLLARFR(RTD("cqg.rtd",,"StudyData","SUBMINUTE((CUS10),5,FillGap)","Bar",,"Close","5",D65,,,,,"T"),32))</f>
        <v>99.215000000000003</v>
      </c>
      <c r="AE65" s="14">
        <f>IF( RTD("cqg.rtd",,"StudyData","AlgOrdBidVol(SUBMINUTE((CUS10),5,Regular),1,0)",  "Bar",, "Open", "5",D65,,,,,"D")="",0,RTD("cqg.rtd",,"StudyData","AlgOrdBidVol(SUBMINUTE((CUS10),5,Regular),1,0)",  "Bar",, "Open", "5",D65,,,,,"D"))</f>
        <v>0</v>
      </c>
      <c r="AF65" s="14">
        <f>IF( RTD("cqg.rtd",,"StudyData","AlgOrdAskVol(SUBMINUTE((CUS10),5,Regular),1,0)",  "Bar",, "Open", "5",D65,,,,,"D")="",0,RTD("cqg.rtd",,"StudyData","AlgOrdAskVol(SUBMINUTE((CUS10),5,Regular),1,0)",  "Bar",, "Open", "5",D65,,,,,"D"))</f>
        <v>0</v>
      </c>
      <c r="AG65" s="3">
        <f xml:space="preserve"> RTD("cqg.rtd",,"StudyData","BAVolCr.BidVol^(SUBMINUTE((CUS10),5,Regular),5,0)",  "Bar",, "Open", "5",D65,,,,,"D")</f>
        <v>0</v>
      </c>
      <c r="AH65" s="3">
        <f xml:space="preserve"> RTD("cqg.rtd",,"StudyData","BAVolCr.AskVol^(SUBMINUTE((CUS10),5,Regular),5,0)",  "Bar",, "Open", "5",D65,,,,,"D")</f>
        <v>0</v>
      </c>
      <c r="AI65" s="12">
        <f t="shared" si="1"/>
        <v>0</v>
      </c>
      <c r="AJ65" s="16"/>
      <c r="AK65" s="17">
        <f>RTD("cqg.rtd",,"StudyData","CUS10","Bar",,"Time","1",D65,,,,,"D")</f>
        <v>42342.404166666667</v>
      </c>
      <c r="AL65" s="57">
        <f>IF(RTD("cqg.rtd",,"StudyData","CUS10","FG",,"Open","1",D65,,,,,"D")="",NA(),DOLLARFR(RTD("cqg.rtd",,"StudyData","CUS10","FG",,"Open","1",D65,,,,,"T"),32))</f>
        <v>99.2</v>
      </c>
      <c r="AM65" s="57">
        <f>IF(RTD("cqg.rtd",,"StudyData","CUS10","FG",,"High","1",D65,,,,,"D")="",NA(),DOLLARFR(RTD("cqg.rtd",,"StudyData","CUS10","FG",,"High","1",D65,,,,,"T"),32))</f>
        <v>99.204999999999998</v>
      </c>
      <c r="AN65" s="57">
        <f>IF(RTD("cqg.rtd",,"StudyData","CUS10","FG",,"Low","1",D65,,,,,"D")="",NA(),DOLLARFR(RTD("cqg.rtd",,"StudyData","CUS10","FG",,"Low","1",D65,,,,,"T"),32))</f>
        <v>99.194999999999993</v>
      </c>
      <c r="AO65" s="58">
        <f>IF(RTD("cqg.rtd",,"StudyData","CUS10","FG",,"Close","1",D65,,,,,"T")="",NA(),DOLLARFR(RTD("cqg.rtd",,"StudyData","CUS10","FG",,"Close","1",D65,,,,,"T"),32))</f>
        <v>99.204999999999998</v>
      </c>
      <c r="AP65" s="15">
        <f>IF( RTD("cqg.rtd",,"StudyData", "AlgOrdBidVol(CUS10)",  "Bar",, "Open", "1",D65,,,,,"D")="",0,RTD("cqg.rtd",,"StudyData", "AlgOrdBidVol(CUS10)",  "Bar",, "Open", "1",D65,,,,,"D"))</f>
        <v>0</v>
      </c>
      <c r="AQ65" s="15">
        <f xml:space="preserve"> IF(RTD("cqg.rtd",,"StudyData", "AlgOrdAskVol(CUS10)",  "Bar",, "Open", "1",D65,,,,,"D")="",0,RTD("cqg.rtd",,"StudyData", "AlgOrdAskVol(CUS10)",  "Bar",, "Open", "1",D65,,,,,"D"))</f>
        <v>0</v>
      </c>
      <c r="AR65" s="18">
        <f xml:space="preserve"> RTD("cqg.rtd",,"StudyData","BAVolCr.BidVol^(CUS10)",  "Bar",, "Open", "1",D65,,,,,"D")</f>
        <v>30</v>
      </c>
      <c r="AS65" s="18">
        <f xml:space="preserve"> RTD("cqg.rtd",,"StudyData","BAVolCr.AskVol^(CUS10)",  "Bar",, "Open", "1",D65,,,,,"D")</f>
        <v>52</v>
      </c>
      <c r="AT65" s="53">
        <f t="shared" si="2"/>
        <v>0</v>
      </c>
      <c r="AU65" s="10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36">
        <f>RTD("cqg.rtd",,"StudyData","CUS10","Bar",,"Time","5",D65,,,,,"D")</f>
        <v>42342.239583333336</v>
      </c>
      <c r="BM65" s="59">
        <f>IF(RTD("cqg.rtd",,"StudyData","CUS10","FG",,"Open","5",D65,,,,,"D")="",NA(),DOLLARFR(RTD("cqg.rtd",,"StudyData","CUS10","FG",,"Open","5",D65,,,,,"T"),32))</f>
        <v>99.144999999999996</v>
      </c>
      <c r="BN65" s="54">
        <f>IF(RTD("cqg.rtd",,"StudyData","CUS10","FG",,"High","5",D65,,,,,"D")="",NA(),DOLLARFR(RTD("cqg.rtd",,"StudyData","CUS10","FG",,"High","5",D65,,,,,"T"),32))</f>
        <v>99.17</v>
      </c>
      <c r="BO65" s="60">
        <f>IF(RTD("cqg.rtd",,"StudyData","CUS10","FG",,"Low","5",D65,,,,,"D")="",NA(),DOLLARFR(RTD("cqg.rtd",,"StudyData","CUS10","FG",,"Low","5",D65,,,,,"T"),32))</f>
        <v>99.14</v>
      </c>
      <c r="BP65" s="59">
        <f>IF(RTD("cqg.rtd",,"StudyData","CUS10","FG",,"Close","5",D65,,,,,"T")="",NA(),DOLLARFR(RTD("cqg.rtd",,"StudyData","CUS10","FG",,"Close","5",D65,,,,,"T"),32))</f>
        <v>99.165000000000006</v>
      </c>
      <c r="BQ65" s="14">
        <f>IF( RTD("cqg.rtd",,"StudyData","AlgOrdBidVol(CUS10)",  "Bar",, "Open", "5",D65,,,,,"D")="",0,RTD("cqg.rtd",,"StudyData","AlgOrdBidVol(CUS10)",  "Bar",, "Open", "5",D65,,,,,"D"))</f>
        <v>0</v>
      </c>
      <c r="BR65" s="14">
        <f>IF( RTD("cqg.rtd",,"StudyData","AlgOrdAskVol(CUS10)",  "Bar",, "Open", "5",D65,,,,,"D")="",0,RTD("cqg.rtd",,"StudyData","AlgOrdAskVol(CUS10)",  "Bar",, "Open", "5",D65,,,,,"D"))</f>
        <v>0</v>
      </c>
      <c r="BS65" s="12">
        <f xml:space="preserve"> RTD("cqg.rtd",,"StudyData","BAVolCr.BidVol^(CUS10)",  "Bar",, "Open", "5",D65,,,,,"D")</f>
        <v>119</v>
      </c>
      <c r="BT65" s="12">
        <f xml:space="preserve"> RTD("cqg.rtd",,"StudyData","BAVolCr.AskVol^(CUS10)",  "Bar",, "Open", "5",D65,,,,,"D")</f>
        <v>66</v>
      </c>
      <c r="BU65" s="12">
        <f t="shared" si="3"/>
        <v>0</v>
      </c>
      <c r="BZ65" s="12">
        <f>IF(RTD("cqg.rtd",,"StudyData","SUBMINUTE((CUS10),1,FillGap)","Bar",,"Close","5",D65,,,,,"T")="",NA(),RTD("cqg.rtd",,"StudyData","SUBMINUTE((CUS10),1,FillGap)","Bar",,"Close","5",D65,,,,,"T"))</f>
        <v>99.671875</v>
      </c>
      <c r="CA65" s="12"/>
      <c r="CB65" s="12">
        <f>IF(RTD("cqg.rtd",,"StudyData","SUBMINUTE((CUS10),5,Regular)","FG",,"Open","5",D65,,,,,"D")="",NA(),RTD("cqg.rtd",,"StudyData","SUBMINUTE((CUS10),5,Regular)","FG",,"Open","5",D65,,,,,"T"))</f>
        <v>99.671875</v>
      </c>
      <c r="CC65" s="12">
        <f>IF(RTD("cqg.rtd",,"StudyData","SUBMINUTE((CUS10),5,Regular)","FG",,"High","5",D65,,,,,"D")="",NA(),RTD("cqg.rtd",,"StudyData","SUBMINUTE((CUS10),5,Regular)","FG",,"High","5",D65,,,,,"T"))</f>
        <v>99.671875</v>
      </c>
      <c r="CD65" s="12">
        <f>IF(RTD("cqg.rtd",,"StudyData","SUBMINUTE((CUS10),5,Regular)","FG",,"Low","5",D65,,,,,"D")="",NA(),RTD("cqg.rtd",,"StudyData","SUBMINUTE((CUS10),5,Regular)","FG",,"Low","5",D65,,,,,"T"))</f>
        <v>99.65625</v>
      </c>
      <c r="CE65" s="12">
        <f>IF(RTD("cqg.rtd",,"StudyData","SUBMINUTE((CUS10),5,Regular)","FG",,"Close","5",D65,,,,,"D")="",NA(),RTD("cqg.rtd",,"StudyData","SUBMINUTE((CUS10),5,Regular)","FG",,"Close","5",D65,,,,,"T"))</f>
        <v>99.671875</v>
      </c>
      <c r="CF65" s="12"/>
      <c r="CG65" s="12">
        <f>IF(RTD("cqg.rtd",,"StudyData","CUS10","FG",,"Open","1",D65,,,,,"D")="",NA(),RTD("cqg.rtd",,"StudyData","CUS10","FG",,"Open","1",D65,,,,,"T"))</f>
        <v>99.625</v>
      </c>
      <c r="CH65" s="12">
        <f>IF(RTD("cqg.rtd",,"StudyData","CUS10","FG",,"High","1",D65,,,,,"D")="",NA(),RTD("cqg.rtd",,"StudyData","CUS10","FG",,"High","1",D65,,,,,"T"))</f>
        <v>99.640625</v>
      </c>
      <c r="CI65" s="12">
        <f>IF(RTD("cqg.rtd",,"StudyData","CUS10","FG",,"Low","1",D65,,,,,"D")="",NA(),RTD("cqg.rtd",,"StudyData","CUS10","FG",,"Low","1",D65,,,,,"T"))</f>
        <v>99.609375</v>
      </c>
      <c r="CJ65" s="12">
        <f>IF(RTD("cqg.rtd",,"StudyData","CUS10","FG",,"Close","1",D65,,,,,"D")="",NA(),RTD("cqg.rtd",,"StudyData","CUS10","FG",,"Close","1",D65,,,,,"T"))</f>
        <v>99.640625</v>
      </c>
      <c r="CK65" s="12"/>
      <c r="CL65" s="12">
        <f>IF(RTD("cqg.rtd",,"StudyData","CUS10","FG",,"Open","5",D65,,,,,"D")="",NA(),RTD("cqg.rtd",,"StudyData","CUS10","FG",,"Open","5",D65,,,,,"T"))</f>
        <v>99.453125</v>
      </c>
      <c r="CM65" s="12">
        <f>IF(RTD("cqg.rtd",,"StudyData","CUS10","FG",,"High","5",D65,,,,,"D")="",NA(),RTD("cqg.rtd",,"StudyData","CUS10","FG",,"High","5",D65,,,,,"T"))</f>
        <v>99.53125</v>
      </c>
      <c r="CN65" s="12">
        <f>IF(RTD("cqg.rtd",,"StudyData","CUS10","FG",,"Low","5",D65,,,,,"D")="",NA(),RTD("cqg.rtd",,"StudyData","CUS10","FG",,"Low","5",D65,,,,,"T"))</f>
        <v>99.4375</v>
      </c>
      <c r="CO65" s="12">
        <f>IF(RTD("cqg.rtd",,"StudyData","CUS10","FG",,"Close","5",D65,,,,,"D")="",NA(),RTD("cqg.rtd",,"StudyData","CUS10","FG",,"Close","5",D65,,,,,"T"))</f>
        <v>99.515625</v>
      </c>
      <c r="CP65" s="12"/>
    </row>
    <row r="66" spans="2:94" ht="11.25" customHeight="1" x14ac:dyDescent="0.3">
      <c r="B66" s="13">
        <f>RTD("cqg.rtd",,"StudyData","SUBMINUTE((CUS10),1,Regular)","FG",,"Time","5",D66,,,,,"D")</f>
        <v>42342.444490740745</v>
      </c>
      <c r="C66" s="54">
        <f>IF(RTD("cqg.rtd",,"StudyData","SUBMINUTE((CUS10),1,FillGap)","Bar",,"Close","5",D66,,,,,"T")="",NA(),DOLLARFR(RTD("cqg.rtd",,"StudyData","SUBMINUTE((CUS10),1,FillGap)","Bar",,"Close","5",D66,,,,,"T"),32))</f>
        <v>99.21</v>
      </c>
      <c r="D66" s="14">
        <f t="shared" si="7"/>
        <v>-60</v>
      </c>
      <c r="E66" s="15">
        <f>IF( RTD("cqg.rtd",,"StudyData", "AlgOrdBidVol(SUBMINUTE((CUS10),1,Regular),1,0)",  "Bar",, "Open", "5",D66,,,,,"D")="",0,RTD("cqg.rtd",,"StudyData", "AlgOrdBidVol(SUBMINUTE((CUS10),1,Regular),1,0)",  "Bar",, "Open", "5",D66,,,,,"D"))</f>
        <v>0</v>
      </c>
      <c r="F66" s="15">
        <f xml:space="preserve"> IF(RTD("cqg.rtd",,"StudyData", "AlgOrdAskVol(SUBMINUTE((CUS10),1,Regular),1,0)",  "Bar",, "Open", "5",D66,,,,,"D")="",0,RTD("cqg.rtd",,"StudyData", "AlgOrdAskVol(SUBMINUTE((CUS10),1,Regular),1,0)",  "Bar",, "Open", "5",D66,,,,,"D"))</f>
        <v>0</v>
      </c>
      <c r="G66" s="18">
        <f xml:space="preserve"> RTD("cqg.rtd",,"StudyData","BAVolCr.BidVol^(SUBMINUTE((CUS10),1,FillGap),5,0)",  "Bar",, "Open", "5",D66,,,,,"D")</f>
        <v>0</v>
      </c>
      <c r="H66" s="18">
        <f xml:space="preserve"> RTD("cqg.rtd",,"StudyData","BAVolCr.AskVol^(SUBMINUTE((CUS10),1,Regular),5,0)",  "Bar",, "Open", "5",D66,,,,,"D")</f>
        <v>0</v>
      </c>
      <c r="I66" s="18">
        <f t="shared" si="0"/>
        <v>0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64">
        <f>RTD("cqg.rtd",,"StudyData","SUBMINUTE((CUS10),5,Regular)","FG",,"Time","5",D66,,,,,"D")</f>
        <v>42342.441666666666</v>
      </c>
      <c r="AA66" s="56">
        <f>IF(RTD("cqg.rtd",,"StudyData","SUBMINUTE((CUS10),5,Regular)","FG",,"Open","5",D66,,,,,"D")="",NA(),DOLLARFR(RTD("cqg.rtd",,"StudyData","SUBMINUTE((CUS10),5,Regular)","FG",,"Open","5",D66,,,,,"T"),32))</f>
        <v>99.21</v>
      </c>
      <c r="AB66" s="56">
        <f>IF(RTD("cqg.rtd",,"StudyData","SUBMINUTE((CUS10),5,Regular)","FG",,"High","5",D66,,,,,"D")="",NA(),DOLLARFR(RTD("cqg.rtd",,"StudyData","SUBMINUTE((CUS10),5,Regular)","FG",,"High","5",D66,,,,,"T"),32))</f>
        <v>99.215000000000003</v>
      </c>
      <c r="AC66" s="56">
        <f>IF(RTD("cqg.rtd",,"StudyData","SUBMINUTE((CUS10),5,Regular)","FG",,"Low","5",D66,,,,,"D")="",NA(),DOLLARFR(RTD("cqg.rtd",,"StudyData","SUBMINUTE((CUS10),5,Regular)","FG",,"Low","5",D66,,,,,"T"),32))</f>
        <v>99.21</v>
      </c>
      <c r="AD66" s="55">
        <f>IF(RTD("cqg.rtd",,"StudyData","SUBMINUTE((CUS10),5,FillGap)","Bar",,"Close","5",D66,,,,,"T")="",NA(),DOLLARFR(RTD("cqg.rtd",,"StudyData","SUBMINUTE((CUS10),5,FillGap)","Bar",,"Close","5",D66,,,,,"T"),32))</f>
        <v>99.215000000000003</v>
      </c>
      <c r="AE66" s="20">
        <f>IF( RTD("cqg.rtd",,"StudyData","AlgOrdBidVol(SUBMINUTE((CUS10),5,Regular),1,0)",  "Bar",, "Open", "5",D66,,,,,"D")="",0,RTD("cqg.rtd",,"StudyData","AlgOrdBidVol(SUBMINUTE((CUS10),5,Regular),1,0)",  "Bar",, "Open", "5",D66,,,,,"D"))</f>
        <v>0</v>
      </c>
      <c r="AF66" s="20">
        <f>IF( RTD("cqg.rtd",,"StudyData","AlgOrdAskVol(SUBMINUTE((CUS10),5,Regular),1,0)",  "Bar",, "Open", "5",D66,,,,,"D")="",0,RTD("cqg.rtd",,"StudyData","AlgOrdAskVol(SUBMINUTE((CUS10),5,Regular),1,0)",  "Bar",, "Open", "5",D66,,,,,"D"))</f>
        <v>0</v>
      </c>
      <c r="AG66" s="3">
        <f xml:space="preserve"> RTD("cqg.rtd",,"StudyData","BAVolCr.BidVol^(SUBMINUTE((CUS10),5,Regular),5,0)",  "Bar",, "Open", "5",D66,,,,,"D")</f>
        <v>0</v>
      </c>
      <c r="AH66" s="3">
        <f xml:space="preserve"> RTD("cqg.rtd",,"StudyData","BAVolCr.AskVol^(SUBMINUTE((CUS10),5,Regular),5,0)",  "Bar",, "Open", "5",D66,,,,,"D")</f>
        <v>0</v>
      </c>
      <c r="AI66" s="12">
        <f t="shared" si="1"/>
        <v>0</v>
      </c>
      <c r="AJ66" s="16"/>
      <c r="AK66" s="17">
        <f>RTD("cqg.rtd",,"StudyData","CUS10","Bar",,"Time","1",D66,,,,,"D")</f>
        <v>42342.40347222222</v>
      </c>
      <c r="AL66" s="57">
        <f>IF(RTD("cqg.rtd",,"StudyData","CUS10","FG",,"Open","1",D66,,,,,"D")="",NA(),DOLLARFR(RTD("cqg.rtd",,"StudyData","CUS10","FG",,"Open","1",D66,,,,,"T"),32))</f>
        <v>99.194999999999993</v>
      </c>
      <c r="AM66" s="57">
        <f>IF(RTD("cqg.rtd",,"StudyData","CUS10","FG",,"High","1",D66,,,,,"D")="",NA(),DOLLARFR(RTD("cqg.rtd",,"StudyData","CUS10","FG",,"High","1",D66,,,,,"T"),32))</f>
        <v>99.204999999999998</v>
      </c>
      <c r="AN66" s="57">
        <f>IF(RTD("cqg.rtd",,"StudyData","CUS10","FG",,"Low","1",D66,,,,,"D")="",NA(),DOLLARFR(RTD("cqg.rtd",,"StudyData","CUS10","FG",,"Low","1",D66,,,,,"T"),32))</f>
        <v>99.19</v>
      </c>
      <c r="AO66" s="58">
        <f>IF(RTD("cqg.rtd",,"StudyData","CUS10","FG",,"Close","1",D66,,,,,"T")="",NA(),DOLLARFR(RTD("cqg.rtd",,"StudyData","CUS10","FG",,"Close","1",D66,,,,,"T"),32))</f>
        <v>99.2</v>
      </c>
      <c r="AP66" s="15">
        <f>IF( RTD("cqg.rtd",,"StudyData", "AlgOrdBidVol(CUS10)",  "Bar",, "Open", "1",D66,,,,,"D")="",0,RTD("cqg.rtd",,"StudyData", "AlgOrdBidVol(CUS10)",  "Bar",, "Open", "1",D66,,,,,"D"))</f>
        <v>0</v>
      </c>
      <c r="AQ66" s="15">
        <f xml:space="preserve"> IF(RTD("cqg.rtd",,"StudyData", "AlgOrdAskVol(CUS10)",  "Bar",, "Open", "1",D66,,,,,"D")="",0,RTD("cqg.rtd",,"StudyData", "AlgOrdAskVol(CUS10)",  "Bar",, "Open", "1",D66,,,,,"D"))</f>
        <v>12</v>
      </c>
      <c r="AR66" s="18">
        <f xml:space="preserve"> RTD("cqg.rtd",,"StudyData","BAVolCr.BidVol^(CUS10)",  "Bar",, "Open", "1",D66,,,,,"D")</f>
        <v>30</v>
      </c>
      <c r="AS66" s="18">
        <f xml:space="preserve"> RTD("cqg.rtd",,"StudyData","BAVolCr.AskVol^(CUS10)",  "Bar",, "Open", "1",D66,,,,,"D")</f>
        <v>50</v>
      </c>
      <c r="AT66" s="53">
        <f t="shared" si="2"/>
        <v>0</v>
      </c>
      <c r="AU66" s="10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36">
        <f>RTD("cqg.rtd",,"StudyData","CUS10","Bar",,"Time","5",D66,,,,,"D")</f>
        <v>42342.236111111109</v>
      </c>
      <c r="BM66" s="59">
        <f>IF(RTD("cqg.rtd",,"StudyData","CUS10","FG",,"Open","5",D66,,,,,"D")="",NA(),DOLLARFR(RTD("cqg.rtd",,"StudyData","CUS10","FG",,"Open","5",D66,,,,,"T"),32))</f>
        <v>99.16</v>
      </c>
      <c r="BN66" s="54">
        <f>IF(RTD("cqg.rtd",,"StudyData","CUS10","FG",,"High","5",D66,,,,,"D")="",NA(),DOLLARFR(RTD("cqg.rtd",,"StudyData","CUS10","FG",,"High","5",D66,,,,,"T"),32))</f>
        <v>99.16</v>
      </c>
      <c r="BO66" s="60">
        <f>IF(RTD("cqg.rtd",,"StudyData","CUS10","FG",,"Low","5",D66,,,,,"D")="",NA(),DOLLARFR(RTD("cqg.rtd",,"StudyData","CUS10","FG",,"Low","5",D66,,,,,"T"),32))</f>
        <v>99.14</v>
      </c>
      <c r="BP66" s="59">
        <f>IF(RTD("cqg.rtd",,"StudyData","CUS10","FG",,"Close","5",D66,,,,,"T")="",NA(),DOLLARFR(RTD("cqg.rtd",,"StudyData","CUS10","FG",,"Close","5",D66,,,,,"T"),32))</f>
        <v>99.15</v>
      </c>
      <c r="BQ66" s="14">
        <f>IF( RTD("cqg.rtd",,"StudyData","AlgOrdBidVol(CUS10)",  "Bar",, "Open", "5",D66,,,,,"D")="",0,RTD("cqg.rtd",,"StudyData","AlgOrdBidVol(CUS10)",  "Bar",, "Open", "5",D66,,,,,"D"))</f>
        <v>0</v>
      </c>
      <c r="BR66" s="14">
        <f>IF( RTD("cqg.rtd",,"StudyData","AlgOrdAskVol(CUS10)",  "Bar",, "Open", "5",D66,,,,,"D")="",0,RTD("cqg.rtd",,"StudyData","AlgOrdAskVol(CUS10)",  "Bar",, "Open", "5",D66,,,,,"D"))</f>
        <v>0</v>
      </c>
      <c r="BS66" s="12">
        <f xml:space="preserve"> RTD("cqg.rtd",,"StudyData","BAVolCr.BidVol^(CUS10)",  "Bar",, "Open", "5",D66,,,,,"D")</f>
        <v>108</v>
      </c>
      <c r="BT66" s="12">
        <f xml:space="preserve"> RTD("cqg.rtd",,"StudyData","BAVolCr.AskVol^(CUS10)",  "Bar",, "Open", "5",D66,,,,,"D")</f>
        <v>47</v>
      </c>
      <c r="BU66" s="12">
        <f t="shared" si="3"/>
        <v>0</v>
      </c>
      <c r="BZ66" s="12">
        <f>IF(RTD("cqg.rtd",,"StudyData","SUBMINUTE((CUS10),1,FillGap)","Bar",,"Close","5",D66,,,,,"T")="",NA(),RTD("cqg.rtd",,"StudyData","SUBMINUTE((CUS10),1,FillGap)","Bar",,"Close","5",D66,,,,,"T"))</f>
        <v>99.65625</v>
      </c>
      <c r="CA66" s="12"/>
      <c r="CB66" s="12">
        <f>IF(RTD("cqg.rtd",,"StudyData","SUBMINUTE((CUS10),5,Regular)","FG",,"Open","5",D66,,,,,"D")="",NA(),RTD("cqg.rtd",,"StudyData","SUBMINUTE((CUS10),5,Regular)","FG",,"Open","5",D66,,,,,"T"))</f>
        <v>99.65625</v>
      </c>
      <c r="CC66" s="12">
        <f>IF(RTD("cqg.rtd",,"StudyData","SUBMINUTE((CUS10),5,Regular)","FG",,"High","5",D66,,,,,"D")="",NA(),RTD("cqg.rtd",,"StudyData","SUBMINUTE((CUS10),5,Regular)","FG",,"High","5",D66,,,,,"T"))</f>
        <v>99.671875</v>
      </c>
      <c r="CD66" s="12">
        <f>IF(RTD("cqg.rtd",,"StudyData","SUBMINUTE((CUS10),5,Regular)","FG",,"Low","5",D66,,,,,"D")="",NA(),RTD("cqg.rtd",,"StudyData","SUBMINUTE((CUS10),5,Regular)","FG",,"Low","5",D66,,,,,"T"))</f>
        <v>99.65625</v>
      </c>
      <c r="CE66" s="12">
        <f>IF(RTD("cqg.rtd",,"StudyData","SUBMINUTE((CUS10),5,Regular)","FG",,"Close","5",D66,,,,,"D")="",NA(),RTD("cqg.rtd",,"StudyData","SUBMINUTE((CUS10),5,Regular)","FG",,"Close","5",D66,,,,,"T"))</f>
        <v>99.671875</v>
      </c>
      <c r="CF66" s="12"/>
      <c r="CG66" s="12">
        <f>IF(RTD("cqg.rtd",,"StudyData","CUS10","FG",,"Open","1",D66,,,,,"D")="",NA(),RTD("cqg.rtd",,"StudyData","CUS10","FG",,"Open","1",D66,,,,,"T"))</f>
        <v>99.609375</v>
      </c>
      <c r="CH66" s="12">
        <f>IF(RTD("cqg.rtd",,"StudyData","CUS10","FG",,"High","1",D66,,,,,"D")="",NA(),RTD("cqg.rtd",,"StudyData","CUS10","FG",,"High","1",D66,,,,,"T"))</f>
        <v>99.640625</v>
      </c>
      <c r="CI66" s="12">
        <f>IF(RTD("cqg.rtd",,"StudyData","CUS10","FG",,"Low","1",D66,,,,,"D")="",NA(),RTD("cqg.rtd",,"StudyData","CUS10","FG",,"Low","1",D66,,,,,"T"))</f>
        <v>99.59375</v>
      </c>
      <c r="CJ66" s="12">
        <f>IF(RTD("cqg.rtd",,"StudyData","CUS10","FG",,"Close","1",D66,,,,,"D")="",NA(),RTD("cqg.rtd",,"StudyData","CUS10","FG",,"Close","1",D66,,,,,"T"))</f>
        <v>99.625</v>
      </c>
      <c r="CK66" s="12"/>
      <c r="CL66" s="12">
        <f>IF(RTD("cqg.rtd",,"StudyData","CUS10","FG",,"Open","5",D66,,,,,"D")="",NA(),RTD("cqg.rtd",,"StudyData","CUS10","FG",,"Open","5",D66,,,,,"T"))</f>
        <v>99.5</v>
      </c>
      <c r="CM66" s="12">
        <f>IF(RTD("cqg.rtd",,"StudyData","CUS10","FG",,"High","5",D66,,,,,"D")="",NA(),RTD("cqg.rtd",,"StudyData","CUS10","FG",,"High","5",D66,,,,,"T"))</f>
        <v>99.5</v>
      </c>
      <c r="CN66" s="12">
        <f>IF(RTD("cqg.rtd",,"StudyData","CUS10","FG",,"Low","5",D66,,,,,"D")="",NA(),RTD("cqg.rtd",,"StudyData","CUS10","FG",,"Low","5",D66,,,,,"T"))</f>
        <v>99.4375</v>
      </c>
      <c r="CO66" s="12">
        <f>IF(RTD("cqg.rtd",,"StudyData","CUS10","FG",,"Close","5",D66,,,,,"D")="",NA(),RTD("cqg.rtd",,"StudyData","CUS10","FG",,"Close","5",D66,,,,,"T"))</f>
        <v>99.46875</v>
      </c>
      <c r="CP66" s="12"/>
    </row>
    <row r="67" spans="2:94" ht="12" customHeight="1" x14ac:dyDescent="0.3">
      <c r="B67" s="91" t="s">
        <v>8</v>
      </c>
      <c r="C67" s="91"/>
      <c r="D67" s="91"/>
      <c r="E67" s="91"/>
      <c r="F67" s="91"/>
      <c r="G67" s="47"/>
      <c r="H67" s="11"/>
      <c r="I67" s="11"/>
      <c r="J67" s="48"/>
      <c r="K67" s="92" t="s">
        <v>9</v>
      </c>
      <c r="L67" s="92"/>
      <c r="M67" s="92"/>
      <c r="N67" s="92"/>
      <c r="O67" s="92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65"/>
      <c r="AA67" s="22"/>
      <c r="AB67" s="22"/>
      <c r="AC67" s="22"/>
      <c r="AD67" s="22"/>
      <c r="AE67" s="22"/>
      <c r="AF67" s="22"/>
      <c r="AG67" s="22"/>
      <c r="AH67" s="23"/>
      <c r="AI67" s="23"/>
      <c r="AJ67" s="23"/>
      <c r="AK67" s="24"/>
      <c r="AL67" s="24"/>
      <c r="AM67" s="24"/>
      <c r="AN67" s="24"/>
      <c r="AO67" s="22"/>
      <c r="AP67" s="22"/>
      <c r="AQ67" s="22"/>
      <c r="AR67" s="22"/>
      <c r="AS67" s="22"/>
      <c r="AT67" s="18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5"/>
      <c r="BM67" s="25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</row>
    <row r="68" spans="2:94" x14ac:dyDescent="0.3"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66"/>
      <c r="AD68" s="5"/>
      <c r="AE68" s="5"/>
      <c r="AF68" s="5"/>
      <c r="AG68" s="5"/>
      <c r="AH68" s="10"/>
      <c r="AI68" s="10"/>
      <c r="AJ68" s="10"/>
      <c r="AK68" s="25"/>
      <c r="AL68" s="25"/>
      <c r="AM68" s="25"/>
      <c r="AN68" s="25"/>
      <c r="AO68" s="5"/>
      <c r="AP68" s="5"/>
      <c r="AQ68" s="5"/>
      <c r="AR68" s="5"/>
      <c r="AS68" s="5"/>
      <c r="AT68" s="18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25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</row>
    <row r="69" spans="2:94" x14ac:dyDescent="0.3"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66"/>
      <c r="AD69" s="5"/>
      <c r="AE69" s="5"/>
      <c r="AF69" s="5"/>
      <c r="AG69" s="5"/>
      <c r="AH69" s="10"/>
      <c r="AI69" s="10"/>
      <c r="AJ69" s="10"/>
      <c r="AK69" s="25"/>
      <c r="AL69" s="25"/>
      <c r="AM69" s="25"/>
      <c r="AN69" s="25"/>
      <c r="AO69" s="5"/>
      <c r="AP69" s="5"/>
      <c r="AQ69" s="5"/>
      <c r="AR69" s="5"/>
      <c r="AS69" s="5"/>
      <c r="AT69" s="18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25"/>
    </row>
    <row r="70" spans="2:94" x14ac:dyDescent="0.3"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66"/>
      <c r="AD70" s="5"/>
      <c r="AE70" s="5"/>
      <c r="AF70" s="5"/>
      <c r="AG70" s="5"/>
      <c r="AH70" s="10"/>
      <c r="AI70" s="10"/>
      <c r="AJ70" s="10"/>
      <c r="AK70" s="25"/>
      <c r="AL70" s="25"/>
      <c r="AM70" s="25"/>
      <c r="AN70" s="25"/>
      <c r="AO70" s="5"/>
      <c r="AP70" s="5"/>
      <c r="AQ70" s="5"/>
      <c r="AR70" s="5"/>
      <c r="AS70" s="5"/>
      <c r="AT70" s="18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25"/>
    </row>
  </sheetData>
  <sheetProtection algorithmName="SHA-512" hashValue="yPbKfaeDRP3yBtcj7Xj/+dK+Bp8ceEJbjiQUPN8DlxurfXsb2GIEYxPJfep3f/eB/FHYqm2rltdGMi+08vlaDQ==" saltValue="yrN4hBVIvNlhOJphvoj6Lg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T4:Z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40" priority="92">
      <formula>E6=0</formula>
    </cfRule>
  </conditionalFormatting>
  <conditionalFormatting sqref="E7:E66">
    <cfRule type="expression" dxfId="39" priority="91">
      <formula>E7=0</formula>
    </cfRule>
  </conditionalFormatting>
  <conditionalFormatting sqref="F7:F66">
    <cfRule type="expression" dxfId="38" priority="89">
      <formula>F7=0</formula>
    </cfRule>
  </conditionalFormatting>
  <conditionalFormatting sqref="AE6">
    <cfRule type="expression" dxfId="37" priority="87">
      <formula>AE6=0</formula>
    </cfRule>
  </conditionalFormatting>
  <conditionalFormatting sqref="AF6">
    <cfRule type="expression" dxfId="36" priority="86">
      <formula>AF6=0</formula>
    </cfRule>
  </conditionalFormatting>
  <conditionalFormatting sqref="AF7:AF66">
    <cfRule type="expression" dxfId="35" priority="78">
      <formula>AF7=0</formula>
    </cfRule>
  </conditionalFormatting>
  <conditionalFormatting sqref="AE7:AE66">
    <cfRule type="expression" dxfId="34" priority="79">
      <formula>AE7=0</formula>
    </cfRule>
  </conditionalFormatting>
  <conditionalFormatting sqref="P6:Q6">
    <cfRule type="expression" dxfId="33" priority="75">
      <formula>$P$6&gt;$R$6</formula>
    </cfRule>
  </conditionalFormatting>
  <conditionalFormatting sqref="R6:S6">
    <cfRule type="expression" dxfId="32" priority="74">
      <formula>$R$6&gt;$P$6</formula>
    </cfRule>
  </conditionalFormatting>
  <conditionalFormatting sqref="AP6:AQ6 AU7:AU9 AU33:AU35 AU36:BK66 AU10:BK32 AR7:AS66">
    <cfRule type="expression" dxfId="31" priority="71">
      <formula>AP6=0</formula>
    </cfRule>
  </conditionalFormatting>
  <conditionalFormatting sqref="BQ6">
    <cfRule type="expression" dxfId="30" priority="68">
      <formula>BQ6=0</formula>
    </cfRule>
  </conditionalFormatting>
  <conditionalFormatting sqref="BR6">
    <cfRule type="expression" dxfId="29" priority="67">
      <formula>BR6=0</formula>
    </cfRule>
  </conditionalFormatting>
  <conditionalFormatting sqref="AD6">
    <cfRule type="expression" dxfId="28" priority="117">
      <formula>AI6=1</formula>
    </cfRule>
    <cfRule type="expression" dxfId="27" priority="118">
      <formula>AI6=-1</formula>
    </cfRule>
  </conditionalFormatting>
  <conditionalFormatting sqref="AP7:AQ66">
    <cfRule type="expression" dxfId="26" priority="56">
      <formula>AP7=0</formula>
    </cfRule>
  </conditionalFormatting>
  <conditionalFormatting sqref="AO6">
    <cfRule type="expression" dxfId="25" priority="111">
      <formula>AT6=1</formula>
    </cfRule>
    <cfRule type="expression" dxfId="24" priority="112">
      <formula>AT6=-1</formula>
    </cfRule>
  </conditionalFormatting>
  <conditionalFormatting sqref="BQ7:BQ66">
    <cfRule type="expression" dxfId="23" priority="51">
      <formula>BQ7=0</formula>
    </cfRule>
  </conditionalFormatting>
  <conditionalFormatting sqref="BR7:BR66">
    <cfRule type="expression" dxfId="22" priority="50">
      <formula>BR7=0</formula>
    </cfRule>
  </conditionalFormatting>
  <conditionalFormatting sqref="BP6">
    <cfRule type="expression" dxfId="21" priority="48">
      <formula>BU6=1</formula>
    </cfRule>
    <cfRule type="expression" dxfId="20" priority="49">
      <formula>BU6=-1</formula>
    </cfRule>
  </conditionalFormatting>
  <conditionalFormatting sqref="C6:C66">
    <cfRule type="expression" dxfId="19" priority="39">
      <formula>I6=1</formula>
    </cfRule>
    <cfRule type="expression" dxfId="18" priority="40">
      <formula>I6=-1</formula>
    </cfRule>
  </conditionalFormatting>
  <conditionalFormatting sqref="AR5">
    <cfRule type="expression" dxfId="17" priority="38">
      <formula>AR5=0</formula>
    </cfRule>
  </conditionalFormatting>
  <conditionalFormatting sqref="AV5">
    <cfRule type="expression" dxfId="16" priority="27">
      <formula>AV5=0</formula>
    </cfRule>
  </conditionalFormatting>
  <conditionalFormatting sqref="J34">
    <cfRule type="expression" dxfId="15" priority="33">
      <formula>J34=0</formula>
    </cfRule>
  </conditionalFormatting>
  <conditionalFormatting sqref="AV33:BK33">
    <cfRule type="expression" dxfId="14" priority="32">
      <formula>AV33=0</formula>
    </cfRule>
  </conditionalFormatting>
  <conditionalFormatting sqref="AV34">
    <cfRule type="expression" dxfId="13" priority="31">
      <formula>AV34=0</formula>
    </cfRule>
  </conditionalFormatting>
  <conditionalFormatting sqref="AV8:BK9">
    <cfRule type="expression" dxfId="12" priority="26">
      <formula>AV8=0</formula>
    </cfRule>
  </conditionalFormatting>
  <conditionalFormatting sqref="AV6">
    <cfRule type="expression" dxfId="11" priority="25">
      <formula>AV6=0</formula>
    </cfRule>
  </conditionalFormatting>
  <conditionalFormatting sqref="AZ5">
    <cfRule type="expression" dxfId="10" priority="24">
      <formula>AZ5=0</formula>
    </cfRule>
  </conditionalFormatting>
  <conditionalFormatting sqref="BD5">
    <cfRule type="expression" dxfId="9" priority="23">
      <formula>BD5=0</formula>
    </cfRule>
  </conditionalFormatting>
  <conditionalFormatting sqref="BH5">
    <cfRule type="expression" dxfId="8" priority="22">
      <formula>BH5=0</formula>
    </cfRule>
  </conditionalFormatting>
  <conditionalFormatting sqref="AR6">
    <cfRule type="expression" dxfId="7" priority="16">
      <formula>AR6=0</formula>
    </cfRule>
  </conditionalFormatting>
  <conditionalFormatting sqref="AS6">
    <cfRule type="expression" dxfId="6" priority="15">
      <formula>AS6=0</formula>
    </cfRule>
  </conditionalFormatting>
  <conditionalFormatting sqref="AO7:AO66">
    <cfRule type="expression" dxfId="5" priority="3">
      <formula>AT7=1</formula>
    </cfRule>
    <cfRule type="expression" dxfId="4" priority="4">
      <formula>AT7=-1</formula>
    </cfRule>
  </conditionalFormatting>
  <conditionalFormatting sqref="AD7:AD66">
    <cfRule type="expression" dxfId="3" priority="5">
      <formula>AI7=1</formula>
    </cfRule>
    <cfRule type="expression" dxfId="2" priority="6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2015-12-04T16:41:07Z</dcterms:modified>
</cp:coreProperties>
</file>