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31" i="3"/>
  <c r="Z8" i="1"/>
  <c r="G1" i="3"/>
  <c r="H31" i="3" l="1"/>
  <c r="C32" i="3"/>
  <c r="H32" i="3" s="1"/>
  <c r="C30" i="3"/>
  <c r="H30" i="3" s="1"/>
  <c r="V40" i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L31" i="3"/>
  <c r="J31" i="3"/>
  <c r="K31" i="3"/>
  <c r="A6" i="1"/>
  <c r="I31" i="3"/>
  <c r="K30" i="3"/>
  <c r="E31" i="3"/>
  <c r="I32" i="3"/>
  <c r="F31" i="3"/>
  <c r="I30" i="3"/>
  <c r="L32" i="3"/>
  <c r="D31" i="3"/>
  <c r="A5" i="1"/>
  <c r="G1" i="2"/>
  <c r="F8" i="1"/>
  <c r="C31" i="2"/>
  <c r="H31" i="2" l="1"/>
  <c r="R6" i="1"/>
  <c r="S4" i="1"/>
  <c r="G4" i="1"/>
  <c r="Z40" i="1"/>
  <c r="Y40" i="1"/>
  <c r="AA40" i="1"/>
  <c r="Y41" i="1"/>
  <c r="M31" i="3"/>
  <c r="AA39" i="1"/>
  <c r="X40" i="1"/>
  <c r="W40" i="1"/>
  <c r="AB40" i="1"/>
  <c r="AC40" i="1"/>
  <c r="V39" i="1"/>
  <c r="C29" i="3"/>
  <c r="H29" i="3" s="1"/>
  <c r="V41" i="1"/>
  <c r="C33" i="3"/>
  <c r="H33" i="3" s="1"/>
  <c r="C32" i="2"/>
  <c r="H32" i="2" s="1"/>
  <c r="C30" i="2"/>
  <c r="H30" i="2" s="1"/>
  <c r="B40" i="1"/>
  <c r="D30" i="3"/>
  <c r="D32" i="3"/>
  <c r="W6" i="1"/>
  <c r="F32" i="3"/>
  <c r="K32" i="3"/>
  <c r="L30" i="3"/>
  <c r="U6" i="1"/>
  <c r="X6" i="1"/>
  <c r="E30" i="3"/>
  <c r="F30" i="3"/>
  <c r="J32" i="3"/>
  <c r="AC6" i="1"/>
  <c r="AB6" i="1"/>
  <c r="J30" i="3"/>
  <c r="T6" i="1"/>
  <c r="S6" i="1"/>
  <c r="V6" i="1"/>
  <c r="AA6" i="1"/>
  <c r="Z6" i="1"/>
  <c r="E32" i="3"/>
  <c r="Y6" i="1"/>
  <c r="I33" i="3"/>
  <c r="P6" i="1"/>
  <c r="L31" i="2"/>
  <c r="L6" i="1"/>
  <c r="H6" i="1"/>
  <c r="N6" i="1"/>
  <c r="Q6" i="1"/>
  <c r="O6" i="1"/>
  <c r="K31" i="2"/>
  <c r="K6" i="1"/>
  <c r="F31" i="2"/>
  <c r="E4" i="1"/>
  <c r="M6" i="1"/>
  <c r="D4" i="1"/>
  <c r="G6" i="1"/>
  <c r="I6" i="1"/>
  <c r="E31" i="2"/>
  <c r="J31" i="2"/>
  <c r="D31" i="2"/>
  <c r="J6" i="1"/>
  <c r="I31" i="2"/>
  <c r="Y39" i="1" l="1"/>
  <c r="Z41" i="1"/>
  <c r="AA41" i="1"/>
  <c r="Z39" i="1"/>
  <c r="G40" i="1"/>
  <c r="F40" i="1"/>
  <c r="E40" i="1"/>
  <c r="M32" i="3"/>
  <c r="M30" i="3"/>
  <c r="M31" i="2"/>
  <c r="X41" i="1"/>
  <c r="X39" i="1"/>
  <c r="W41" i="1"/>
  <c r="W39" i="1"/>
  <c r="AB39" i="1"/>
  <c r="AC39" i="1"/>
  <c r="AC41" i="1"/>
  <c r="AB41" i="1"/>
  <c r="V42" i="1"/>
  <c r="C34" i="3"/>
  <c r="H34" i="3" s="1"/>
  <c r="V38" i="1"/>
  <c r="C28" i="3"/>
  <c r="H28" i="3" s="1"/>
  <c r="D40" i="1"/>
  <c r="H40" i="1"/>
  <c r="C40" i="1"/>
  <c r="I40" i="1"/>
  <c r="B39" i="1"/>
  <c r="C29" i="2"/>
  <c r="H29" i="2" s="1"/>
  <c r="B41" i="1"/>
  <c r="C33" i="2"/>
  <c r="H33" i="2" s="1"/>
  <c r="K29" i="3"/>
  <c r="D33" i="3"/>
  <c r="J29" i="3"/>
  <c r="I29" i="3"/>
  <c r="E29" i="3"/>
  <c r="J33" i="3"/>
  <c r="F29" i="3"/>
  <c r="E33" i="3"/>
  <c r="D29" i="3"/>
  <c r="K33" i="3"/>
  <c r="L29" i="3"/>
  <c r="L33" i="3"/>
  <c r="K28" i="3"/>
  <c r="F33" i="3"/>
  <c r="J34" i="3"/>
  <c r="I30" i="2"/>
  <c r="E30" i="2"/>
  <c r="J30" i="2"/>
  <c r="F32" i="2"/>
  <c r="L32" i="2"/>
  <c r="K32" i="2"/>
  <c r="F30" i="2"/>
  <c r="K30" i="2"/>
  <c r="J32" i="2"/>
  <c r="I32" i="2"/>
  <c r="L30" i="2"/>
  <c r="E32" i="2"/>
  <c r="D32" i="2"/>
  <c r="D30" i="2"/>
  <c r="K33" i="2"/>
  <c r="AA38" i="1" l="1"/>
  <c r="G41" i="1"/>
  <c r="Y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AA37" i="1"/>
  <c r="Z43" i="1"/>
  <c r="G42" i="1"/>
  <c r="X38" i="1"/>
  <c r="X42" i="1"/>
  <c r="AC38" i="1"/>
  <c r="W38" i="1"/>
  <c r="AB38" i="1"/>
  <c r="W42" i="1"/>
  <c r="AC42" i="1"/>
  <c r="AB42" i="1"/>
  <c r="V37" i="1"/>
  <c r="C27" i="3"/>
  <c r="H27" i="3" s="1"/>
  <c r="C35" i="3"/>
  <c r="H35" i="3" s="1"/>
  <c r="V43" i="1"/>
  <c r="D39" i="1"/>
  <c r="D41" i="1"/>
  <c r="I41" i="1"/>
  <c r="I39" i="1"/>
  <c r="H41" i="1"/>
  <c r="H39" i="1"/>
  <c r="C28" i="2"/>
  <c r="H28" i="2" s="1"/>
  <c r="B38" i="1"/>
  <c r="C34" i="2"/>
  <c r="H34" i="2" s="1"/>
  <c r="B42" i="1"/>
  <c r="I28" i="3"/>
  <c r="D34" i="3"/>
  <c r="J28" i="3"/>
  <c r="L34" i="3"/>
  <c r="F34" i="3"/>
  <c r="D28" i="3"/>
  <c r="K34" i="3"/>
  <c r="I34" i="3"/>
  <c r="L28" i="3"/>
  <c r="F28" i="3"/>
  <c r="E34" i="3"/>
  <c r="I35" i="3"/>
  <c r="E28" i="3"/>
  <c r="J27" i="3"/>
  <c r="I33" i="2"/>
  <c r="E29" i="2"/>
  <c r="J29" i="2"/>
  <c r="I29" i="2"/>
  <c r="L29" i="2"/>
  <c r="L28" i="2"/>
  <c r="L33" i="2"/>
  <c r="K29" i="2"/>
  <c r="D33" i="2"/>
  <c r="D29" i="2"/>
  <c r="E33" i="2"/>
  <c r="F33" i="2"/>
  <c r="J33" i="2"/>
  <c r="F29" i="2"/>
  <c r="Z37" i="1" l="1"/>
  <c r="AA43" i="1"/>
  <c r="Y37" i="1"/>
  <c r="Y43" i="1"/>
  <c r="I38" i="1"/>
  <c r="E42" i="1"/>
  <c r="E38" i="1"/>
  <c r="I42" i="1"/>
  <c r="G38" i="1"/>
  <c r="F38" i="1"/>
  <c r="F42" i="1"/>
  <c r="M34" i="3"/>
  <c r="M28" i="3"/>
  <c r="Z36" i="1"/>
  <c r="E37" i="1"/>
  <c r="M33" i="2"/>
  <c r="M29" i="2"/>
  <c r="X43" i="1"/>
  <c r="X37" i="1"/>
  <c r="W37" i="1"/>
  <c r="AB37" i="1"/>
  <c r="AC37" i="1"/>
  <c r="W43" i="1"/>
  <c r="AC43" i="1"/>
  <c r="AB43" i="1"/>
  <c r="V36" i="1"/>
  <c r="C26" i="3"/>
  <c r="H26" i="3" s="1"/>
  <c r="C36" i="3"/>
  <c r="H36" i="3" s="1"/>
  <c r="V44" i="1"/>
  <c r="D42" i="1"/>
  <c r="D38" i="1"/>
  <c r="C42" i="1"/>
  <c r="H42" i="1"/>
  <c r="H38" i="1"/>
  <c r="C38" i="1"/>
  <c r="C35" i="2"/>
  <c r="H35" i="2" s="1"/>
  <c r="B43" i="1"/>
  <c r="C27" i="2"/>
  <c r="H27" i="2" s="1"/>
  <c r="B37" i="1"/>
  <c r="J35" i="3"/>
  <c r="L35" i="3"/>
  <c r="E35" i="3"/>
  <c r="F35" i="3"/>
  <c r="I27" i="3"/>
  <c r="L27" i="3"/>
  <c r="D35" i="3"/>
  <c r="F27" i="3"/>
  <c r="K35" i="3"/>
  <c r="D27" i="3"/>
  <c r="E27" i="3"/>
  <c r="K27" i="3"/>
  <c r="K34" i="2"/>
  <c r="J34" i="2"/>
  <c r="E28" i="2"/>
  <c r="J28" i="2"/>
  <c r="L34" i="2"/>
  <c r="I28" i="2"/>
  <c r="D34" i="2"/>
  <c r="K28" i="2"/>
  <c r="F28" i="2"/>
  <c r="D28" i="2"/>
  <c r="E34" i="2"/>
  <c r="F34" i="2"/>
  <c r="I34" i="2"/>
  <c r="I35" i="2"/>
  <c r="G43" i="1" l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M34" i="2"/>
  <c r="M28" i="2"/>
  <c r="X44" i="1"/>
  <c r="X36" i="1"/>
  <c r="W36" i="1"/>
  <c r="AB36" i="1"/>
  <c r="AC36" i="1"/>
  <c r="W44" i="1"/>
  <c r="AC44" i="1"/>
  <c r="AB44" i="1"/>
  <c r="V45" i="1"/>
  <c r="C37" i="3"/>
  <c r="H37" i="3" s="1"/>
  <c r="V35" i="1"/>
  <c r="C25" i="3"/>
  <c r="H25" i="3" s="1"/>
  <c r="D43" i="1"/>
  <c r="D37" i="1"/>
  <c r="I37" i="1"/>
  <c r="C37" i="1"/>
  <c r="I43" i="1"/>
  <c r="C43" i="1"/>
  <c r="C26" i="2"/>
  <c r="H26" i="2" s="1"/>
  <c r="B36" i="1"/>
  <c r="C36" i="2"/>
  <c r="H36" i="2" s="1"/>
  <c r="B44" i="1"/>
  <c r="L26" i="3"/>
  <c r="J36" i="3"/>
  <c r="F26" i="3"/>
  <c r="K26" i="3"/>
  <c r="E36" i="3"/>
  <c r="F36" i="3"/>
  <c r="L37" i="3"/>
  <c r="K36" i="3"/>
  <c r="E26" i="3"/>
  <c r="I36" i="3"/>
  <c r="D36" i="3"/>
  <c r="L36" i="3"/>
  <c r="I26" i="3"/>
  <c r="J26" i="3"/>
  <c r="D26" i="3"/>
  <c r="E27" i="2"/>
  <c r="L27" i="2"/>
  <c r="F35" i="2"/>
  <c r="E26" i="2"/>
  <c r="J27" i="2"/>
  <c r="I27" i="2"/>
  <c r="D35" i="2"/>
  <c r="F27" i="2"/>
  <c r="J35" i="2"/>
  <c r="K27" i="2"/>
  <c r="E35" i="2"/>
  <c r="L35" i="2"/>
  <c r="K35" i="2"/>
  <c r="D27" i="2"/>
  <c r="E36" i="2"/>
  <c r="AA45" i="1" l="1"/>
  <c r="Y35" i="1"/>
  <c r="F36" i="1"/>
  <c r="D36" i="1"/>
  <c r="D44" i="1"/>
  <c r="G36" i="1"/>
  <c r="E36" i="1"/>
  <c r="Z35" i="1"/>
  <c r="Z45" i="1"/>
  <c r="Y45" i="1"/>
  <c r="AA35" i="1"/>
  <c r="F44" i="1"/>
  <c r="E44" i="1"/>
  <c r="G44" i="1"/>
  <c r="M36" i="3"/>
  <c r="Y46" i="1"/>
  <c r="M26" i="3"/>
  <c r="M35" i="2"/>
  <c r="M27" i="2"/>
  <c r="AC45" i="1"/>
  <c r="AB45" i="1"/>
  <c r="X35" i="1"/>
  <c r="X45" i="1"/>
  <c r="W45" i="1"/>
  <c r="W35" i="1"/>
  <c r="AC35" i="1"/>
  <c r="AB35" i="1"/>
  <c r="V46" i="1"/>
  <c r="C38" i="3"/>
  <c r="H38" i="3" s="1"/>
  <c r="V34" i="1"/>
  <c r="C24" i="3"/>
  <c r="H24" i="3" s="1"/>
  <c r="D45" i="1"/>
  <c r="D35" i="1"/>
  <c r="C44" i="1"/>
  <c r="I44" i="1"/>
  <c r="C36" i="1"/>
  <c r="I36" i="1"/>
  <c r="H44" i="1"/>
  <c r="H36" i="1"/>
  <c r="C25" i="2"/>
  <c r="H25" i="2" s="1"/>
  <c r="B35" i="1"/>
  <c r="C37" i="2"/>
  <c r="H37" i="2" s="1"/>
  <c r="B45" i="1"/>
  <c r="J37" i="3"/>
  <c r="E25" i="3"/>
  <c r="D37" i="3"/>
  <c r="K25" i="3"/>
  <c r="K37" i="3"/>
  <c r="D25" i="3"/>
  <c r="I37" i="3"/>
  <c r="F25" i="3"/>
  <c r="J25" i="3"/>
  <c r="L25" i="3"/>
  <c r="I25" i="3"/>
  <c r="E37" i="3"/>
  <c r="F37" i="3"/>
  <c r="I26" i="2"/>
  <c r="D26" i="2"/>
  <c r="F36" i="2"/>
  <c r="I36" i="2"/>
  <c r="D36" i="2"/>
  <c r="K36" i="2"/>
  <c r="J26" i="2"/>
  <c r="K26" i="2"/>
  <c r="J36" i="2"/>
  <c r="L26" i="2"/>
  <c r="L36" i="2"/>
  <c r="F26" i="2"/>
  <c r="AA34" i="1" l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V33" i="1"/>
  <c r="C23" i="3"/>
  <c r="H23" i="3" s="1"/>
  <c r="C39" i="3"/>
  <c r="H39" i="3" s="1"/>
  <c r="V47" i="1"/>
  <c r="H35" i="1"/>
  <c r="I45" i="1"/>
  <c r="C45" i="1"/>
  <c r="I35" i="1"/>
  <c r="H45" i="1"/>
  <c r="C35" i="1"/>
  <c r="C24" i="2"/>
  <c r="H24" i="2" s="1"/>
  <c r="B34" i="1"/>
  <c r="C38" i="2"/>
  <c r="H38" i="2" s="1"/>
  <c r="B46" i="1"/>
  <c r="K24" i="3"/>
  <c r="L24" i="3"/>
  <c r="I24" i="3"/>
  <c r="I38" i="3"/>
  <c r="E38" i="3"/>
  <c r="J24" i="3"/>
  <c r="F38" i="3"/>
  <c r="D38" i="3"/>
  <c r="L38" i="3"/>
  <c r="E24" i="3"/>
  <c r="F24" i="3"/>
  <c r="K38" i="3"/>
  <c r="D24" i="3"/>
  <c r="J38" i="3"/>
  <c r="I37" i="2"/>
  <c r="J25" i="2"/>
  <c r="E25" i="2"/>
  <c r="K37" i="2"/>
  <c r="J37" i="2"/>
  <c r="D37" i="2"/>
  <c r="K25" i="2"/>
  <c r="E37" i="2"/>
  <c r="F25" i="2"/>
  <c r="L37" i="2"/>
  <c r="I25" i="2"/>
  <c r="F37" i="2"/>
  <c r="D25" i="2"/>
  <c r="L25" i="2"/>
  <c r="Z47" i="1" l="1"/>
  <c r="Y33" i="1"/>
  <c r="F34" i="1"/>
  <c r="H46" i="1"/>
  <c r="F46" i="1"/>
  <c r="E46" i="1"/>
  <c r="AA47" i="1"/>
  <c r="AA33" i="1"/>
  <c r="Z33" i="1"/>
  <c r="Y47" i="1"/>
  <c r="M38" i="3"/>
  <c r="G46" i="1"/>
  <c r="D34" i="1"/>
  <c r="E34" i="1"/>
  <c r="G34" i="1"/>
  <c r="M24" i="3"/>
  <c r="M25" i="2"/>
  <c r="M37" i="2"/>
  <c r="X47" i="1"/>
  <c r="AB47" i="1"/>
  <c r="X33" i="1"/>
  <c r="AC47" i="1"/>
  <c r="W47" i="1"/>
  <c r="W33" i="1"/>
  <c r="AB33" i="1"/>
  <c r="AC33" i="1"/>
  <c r="V32" i="1"/>
  <c r="C22" i="3"/>
  <c r="H22" i="3" s="1"/>
  <c r="C40" i="3"/>
  <c r="H40" i="3" s="1"/>
  <c r="V48" i="1"/>
  <c r="D46" i="1"/>
  <c r="C46" i="1"/>
  <c r="C34" i="1"/>
  <c r="I46" i="1"/>
  <c r="H34" i="1"/>
  <c r="I34" i="1"/>
  <c r="C23" i="2"/>
  <c r="H23" i="2" s="1"/>
  <c r="B33" i="1"/>
  <c r="C39" i="2"/>
  <c r="H39" i="2" s="1"/>
  <c r="B47" i="1"/>
  <c r="K39" i="3"/>
  <c r="K23" i="3"/>
  <c r="L39" i="3"/>
  <c r="I23" i="3"/>
  <c r="D39" i="3"/>
  <c r="F39" i="3"/>
  <c r="E39" i="3"/>
  <c r="D23" i="3"/>
  <c r="I39" i="3"/>
  <c r="L23" i="3"/>
  <c r="J22" i="3"/>
  <c r="J23" i="3"/>
  <c r="E23" i="3"/>
  <c r="J39" i="3"/>
  <c r="F23" i="3"/>
  <c r="I24" i="2"/>
  <c r="L24" i="2"/>
  <c r="J24" i="2"/>
  <c r="E38" i="2"/>
  <c r="J38" i="2"/>
  <c r="I38" i="2"/>
  <c r="D24" i="2"/>
  <c r="K24" i="2"/>
  <c r="E24" i="2"/>
  <c r="F38" i="2"/>
  <c r="D38" i="2"/>
  <c r="K38" i="2"/>
  <c r="F24" i="2"/>
  <c r="L38" i="2"/>
  <c r="Z32" i="1" l="1"/>
  <c r="E47" i="1"/>
  <c r="F33" i="1"/>
  <c r="Y32" i="1"/>
  <c r="AA32" i="1"/>
  <c r="M39" i="3"/>
  <c r="Y48" i="1"/>
  <c r="AA48" i="1"/>
  <c r="Z48" i="1"/>
  <c r="G33" i="1"/>
  <c r="E33" i="1"/>
  <c r="G47" i="1"/>
  <c r="H47" i="1"/>
  <c r="H33" i="1"/>
  <c r="F47" i="1"/>
  <c r="M23" i="3"/>
  <c r="Z31" i="1"/>
  <c r="M38" i="2"/>
  <c r="M24" i="2"/>
  <c r="AC48" i="1"/>
  <c r="X48" i="1"/>
  <c r="AB48" i="1"/>
  <c r="X32" i="1"/>
  <c r="W48" i="1"/>
  <c r="W32" i="1"/>
  <c r="AB32" i="1"/>
  <c r="AC32" i="1"/>
  <c r="V49" i="1"/>
  <c r="C41" i="3"/>
  <c r="H41" i="3" s="1"/>
  <c r="V31" i="1"/>
  <c r="C21" i="3"/>
  <c r="H21" i="3" s="1"/>
  <c r="D47" i="1"/>
  <c r="D33" i="1"/>
  <c r="I33" i="1"/>
  <c r="C33" i="1"/>
  <c r="I47" i="1"/>
  <c r="C47" i="1"/>
  <c r="C22" i="2"/>
  <c r="H22" i="2" s="1"/>
  <c r="B32" i="1"/>
  <c r="C40" i="2"/>
  <c r="H40" i="2" s="1"/>
  <c r="B48" i="1"/>
  <c r="K40" i="3"/>
  <c r="E40" i="3"/>
  <c r="I22" i="3"/>
  <c r="D22" i="3"/>
  <c r="D40" i="3"/>
  <c r="J40" i="3"/>
  <c r="E22" i="3"/>
  <c r="I40" i="3"/>
  <c r="L22" i="3"/>
  <c r="F40" i="3"/>
  <c r="K41" i="3"/>
  <c r="F22" i="3"/>
  <c r="K22" i="3"/>
  <c r="J41" i="3"/>
  <c r="L40" i="3"/>
  <c r="J39" i="2"/>
  <c r="E23" i="2"/>
  <c r="L23" i="2"/>
  <c r="F39" i="2"/>
  <c r="F23" i="2"/>
  <c r="E39" i="2"/>
  <c r="K39" i="2"/>
  <c r="L39" i="2"/>
  <c r="K23" i="2"/>
  <c r="I23" i="2"/>
  <c r="D23" i="2"/>
  <c r="J23" i="2"/>
  <c r="D39" i="2"/>
  <c r="I39" i="2"/>
  <c r="AA49" i="1" l="1"/>
  <c r="H48" i="1"/>
  <c r="E32" i="1"/>
  <c r="G32" i="1"/>
  <c r="H32" i="1"/>
  <c r="G48" i="1"/>
  <c r="F48" i="1"/>
  <c r="Y31" i="1"/>
  <c r="AA31" i="1"/>
  <c r="Z49" i="1"/>
  <c r="M40" i="3"/>
  <c r="Y49" i="1"/>
  <c r="F32" i="1"/>
  <c r="E48" i="1"/>
  <c r="M22" i="3"/>
  <c r="Z50" i="1"/>
  <c r="AA50" i="1"/>
  <c r="M39" i="2"/>
  <c r="M23" i="2"/>
  <c r="AC49" i="1"/>
  <c r="AB49" i="1"/>
  <c r="X49" i="1"/>
  <c r="X31" i="1"/>
  <c r="W49" i="1"/>
  <c r="W31" i="1"/>
  <c r="AC31" i="1"/>
  <c r="AB31" i="1"/>
  <c r="V30" i="1"/>
  <c r="C20" i="3"/>
  <c r="H20" i="3" s="1"/>
  <c r="V50" i="1"/>
  <c r="C42" i="3"/>
  <c r="H42" i="3" s="1"/>
  <c r="D48" i="1"/>
  <c r="D32" i="1"/>
  <c r="I48" i="1"/>
  <c r="C48" i="1"/>
  <c r="I32" i="1"/>
  <c r="C32" i="1"/>
  <c r="C41" i="2"/>
  <c r="H41" i="2" s="1"/>
  <c r="B49" i="1"/>
  <c r="C21" i="2"/>
  <c r="H21" i="2" s="1"/>
  <c r="B31" i="1"/>
  <c r="E21" i="3"/>
  <c r="E41" i="3"/>
  <c r="I41" i="3"/>
  <c r="I21" i="3"/>
  <c r="L41" i="3"/>
  <c r="J21" i="3"/>
  <c r="L21" i="3"/>
  <c r="F21" i="3"/>
  <c r="K21" i="3"/>
  <c r="F41" i="3"/>
  <c r="D41" i="3"/>
  <c r="D21" i="3"/>
  <c r="F40" i="2"/>
  <c r="K40" i="2"/>
  <c r="D22" i="2"/>
  <c r="L22" i="2"/>
  <c r="E22" i="2"/>
  <c r="F22" i="2"/>
  <c r="E40" i="2"/>
  <c r="K22" i="2"/>
  <c r="L40" i="2"/>
  <c r="J22" i="2"/>
  <c r="J40" i="2"/>
  <c r="D40" i="2"/>
  <c r="I40" i="2"/>
  <c r="I22" i="2"/>
  <c r="I41" i="2"/>
  <c r="AA30" i="1" l="1"/>
  <c r="F31" i="1"/>
  <c r="G49" i="1"/>
  <c r="Z30" i="1"/>
  <c r="D31" i="1"/>
  <c r="E31" i="1"/>
  <c r="Y30" i="1"/>
  <c r="Y50" i="1"/>
  <c r="M41" i="3"/>
  <c r="G31" i="1"/>
  <c r="D49" i="1"/>
  <c r="F49" i="1"/>
  <c r="E49" i="1"/>
  <c r="M22" i="2"/>
  <c r="M21" i="3"/>
  <c r="M40" i="2"/>
  <c r="AC50" i="1"/>
  <c r="AC30" i="1"/>
  <c r="X50" i="1"/>
  <c r="X30" i="1"/>
  <c r="AB30" i="1"/>
  <c r="AB50" i="1"/>
  <c r="W50" i="1"/>
  <c r="W30" i="1"/>
  <c r="C43" i="3"/>
  <c r="H43" i="3" s="1"/>
  <c r="V51" i="1"/>
  <c r="V29" i="1"/>
  <c r="C19" i="3"/>
  <c r="H19" i="3" s="1"/>
  <c r="C31" i="1"/>
  <c r="I31" i="1"/>
  <c r="C49" i="1"/>
  <c r="I49" i="1"/>
  <c r="H31" i="1"/>
  <c r="H49" i="1"/>
  <c r="C20" i="2"/>
  <c r="H20" i="2" s="1"/>
  <c r="B30" i="1"/>
  <c r="C42" i="2"/>
  <c r="H42" i="2" s="1"/>
  <c r="B50" i="1"/>
  <c r="D42" i="3"/>
  <c r="I19" i="3"/>
  <c r="J20" i="3"/>
  <c r="L42" i="3"/>
  <c r="L20" i="3"/>
  <c r="K20" i="3"/>
  <c r="J42" i="3"/>
  <c r="E20" i="3"/>
  <c r="D20" i="3"/>
  <c r="I42" i="3"/>
  <c r="I20" i="3"/>
  <c r="K42" i="3"/>
  <c r="F20" i="3"/>
  <c r="F42" i="3"/>
  <c r="E42" i="3"/>
  <c r="K21" i="2"/>
  <c r="K41" i="2"/>
  <c r="E41" i="2"/>
  <c r="L42" i="2"/>
  <c r="L21" i="2"/>
  <c r="E21" i="2"/>
  <c r="J21" i="2"/>
  <c r="D41" i="2"/>
  <c r="L41" i="2"/>
  <c r="F41" i="2"/>
  <c r="F21" i="2"/>
  <c r="D21" i="2"/>
  <c r="I21" i="2"/>
  <c r="J41" i="2"/>
  <c r="Y29" i="1" l="1"/>
  <c r="M42" i="3"/>
  <c r="Y51" i="1"/>
  <c r="E30" i="1"/>
  <c r="AA29" i="1"/>
  <c r="Z51" i="1"/>
  <c r="AA51" i="1"/>
  <c r="Z29" i="1"/>
  <c r="D30" i="1"/>
  <c r="F50" i="1"/>
  <c r="G30" i="1"/>
  <c r="E50" i="1"/>
  <c r="G50" i="1"/>
  <c r="D50" i="1"/>
  <c r="F30" i="1"/>
  <c r="M21" i="2"/>
  <c r="M20" i="3"/>
  <c r="E51" i="1"/>
  <c r="M41" i="2"/>
  <c r="X29" i="1"/>
  <c r="AB29" i="1"/>
  <c r="AC29" i="1"/>
  <c r="AB51" i="1"/>
  <c r="X51" i="1"/>
  <c r="AC51" i="1"/>
  <c r="W29" i="1"/>
  <c r="W51" i="1"/>
  <c r="C18" i="3"/>
  <c r="H18" i="3" s="1"/>
  <c r="V28" i="1"/>
  <c r="C44" i="3"/>
  <c r="H44" i="3" s="1"/>
  <c r="V52" i="1"/>
  <c r="H50" i="1"/>
  <c r="H30" i="1"/>
  <c r="C50" i="1"/>
  <c r="I30" i="1"/>
  <c r="C30" i="1"/>
  <c r="I50" i="1"/>
  <c r="C43" i="2"/>
  <c r="H43" i="2" s="1"/>
  <c r="B51" i="1"/>
  <c r="C19" i="2"/>
  <c r="H19" i="2" s="1"/>
  <c r="B29" i="1"/>
  <c r="K43" i="3"/>
  <c r="F43" i="3"/>
  <c r="K19" i="3"/>
  <c r="I43" i="3"/>
  <c r="D19" i="3"/>
  <c r="J19" i="3"/>
  <c r="L43" i="3"/>
  <c r="F19" i="3"/>
  <c r="J43" i="3"/>
  <c r="D43" i="3"/>
  <c r="E19" i="3"/>
  <c r="E43" i="3"/>
  <c r="L19" i="3"/>
  <c r="I20" i="2"/>
  <c r="J20" i="2"/>
  <c r="D42" i="2"/>
  <c r="K42" i="2"/>
  <c r="I42" i="2"/>
  <c r="D20" i="2"/>
  <c r="E20" i="2"/>
  <c r="F20" i="2"/>
  <c r="F42" i="2"/>
  <c r="K20" i="2"/>
  <c r="L20" i="2"/>
  <c r="E42" i="2"/>
  <c r="J42" i="2"/>
  <c r="Y28" i="1" l="1"/>
  <c r="AA52" i="1"/>
  <c r="H29" i="1"/>
  <c r="Z28" i="1"/>
  <c r="F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V27" i="1"/>
  <c r="C17" i="3"/>
  <c r="H17" i="3" s="1"/>
  <c r="V53" i="1"/>
  <c r="C45" i="3"/>
  <c r="H45" i="3" s="1"/>
  <c r="D51" i="1"/>
  <c r="D29" i="1"/>
  <c r="I51" i="1"/>
  <c r="C29" i="1"/>
  <c r="C51" i="1"/>
  <c r="I29" i="1"/>
  <c r="C18" i="2"/>
  <c r="H18" i="2" s="1"/>
  <c r="B28" i="1"/>
  <c r="C44" i="2"/>
  <c r="H44" i="2" s="1"/>
  <c r="B52" i="1"/>
  <c r="L44" i="3"/>
  <c r="J18" i="3"/>
  <c r="D18" i="3"/>
  <c r="K44" i="3"/>
  <c r="E18" i="3"/>
  <c r="L18" i="3"/>
  <c r="D44" i="3"/>
  <c r="I44" i="3"/>
  <c r="F18" i="3"/>
  <c r="F44" i="3"/>
  <c r="K18" i="3"/>
  <c r="I18" i="3"/>
  <c r="E44" i="3"/>
  <c r="J44" i="3"/>
  <c r="E19" i="2"/>
  <c r="K43" i="2"/>
  <c r="E43" i="2"/>
  <c r="I43" i="2"/>
  <c r="J43" i="2"/>
  <c r="L19" i="2"/>
  <c r="F19" i="2"/>
  <c r="K19" i="2"/>
  <c r="J19" i="2"/>
  <c r="D19" i="2"/>
  <c r="L43" i="2"/>
  <c r="F43" i="2"/>
  <c r="J18" i="2"/>
  <c r="I19" i="2"/>
  <c r="D43" i="2"/>
  <c r="I44" i="2"/>
  <c r="AA27" i="1" l="1"/>
  <c r="Y27" i="1"/>
  <c r="Y53" i="1"/>
  <c r="M44" i="3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F27" i="1"/>
  <c r="M43" i="2"/>
  <c r="AC53" i="1"/>
  <c r="X53" i="1"/>
  <c r="AC27" i="1"/>
  <c r="AB53" i="1"/>
  <c r="X27" i="1"/>
  <c r="AB27" i="1"/>
  <c r="W53" i="1"/>
  <c r="W27" i="1"/>
  <c r="V54" i="1"/>
  <c r="C46" i="3"/>
  <c r="H46" i="3" s="1"/>
  <c r="V26" i="1"/>
  <c r="C16" i="3"/>
  <c r="H16" i="3" s="1"/>
  <c r="C52" i="1"/>
  <c r="I52" i="1"/>
  <c r="C28" i="1"/>
  <c r="I28" i="1"/>
  <c r="H52" i="1"/>
  <c r="H28" i="1"/>
  <c r="C45" i="2"/>
  <c r="H45" i="2" s="1"/>
  <c r="B53" i="1"/>
  <c r="C17" i="2"/>
  <c r="H17" i="2" s="1"/>
  <c r="B27" i="1"/>
  <c r="J17" i="3"/>
  <c r="D45" i="3"/>
  <c r="F45" i="3"/>
  <c r="L45" i="3"/>
  <c r="K45" i="3"/>
  <c r="L17" i="3"/>
  <c r="D17" i="3"/>
  <c r="E45" i="3"/>
  <c r="F17" i="3"/>
  <c r="I45" i="3"/>
  <c r="K17" i="3"/>
  <c r="I17" i="3"/>
  <c r="E17" i="3"/>
  <c r="J16" i="3"/>
  <c r="J45" i="3"/>
  <c r="I45" i="2"/>
  <c r="D18" i="2"/>
  <c r="F44" i="2"/>
  <c r="D44" i="2"/>
  <c r="I18" i="2"/>
  <c r="L44" i="2"/>
  <c r="L18" i="2"/>
  <c r="K44" i="2"/>
  <c r="E18" i="2"/>
  <c r="F18" i="2"/>
  <c r="J44" i="2"/>
  <c r="K18" i="2"/>
  <c r="E44" i="2"/>
  <c r="Z54" i="1" l="1"/>
  <c r="AA54" i="1"/>
  <c r="Z26" i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Z25" i="1"/>
  <c r="M17" i="3"/>
  <c r="AB26" i="1"/>
  <c r="X26" i="1"/>
  <c r="AC54" i="1"/>
  <c r="AC26" i="1"/>
  <c r="X54" i="1"/>
  <c r="AB54" i="1"/>
  <c r="W26" i="1"/>
  <c r="W54" i="1"/>
  <c r="V25" i="1"/>
  <c r="C15" i="3"/>
  <c r="H15" i="3" s="1"/>
  <c r="C47" i="3"/>
  <c r="H47" i="3" s="1"/>
  <c r="V55" i="1"/>
  <c r="D53" i="1"/>
  <c r="I27" i="1"/>
  <c r="I53" i="1"/>
  <c r="H27" i="1"/>
  <c r="H53" i="1"/>
  <c r="C27" i="1"/>
  <c r="H54" i="1"/>
  <c r="C16" i="2"/>
  <c r="H16" i="2" s="1"/>
  <c r="B26" i="1"/>
  <c r="C46" i="2"/>
  <c r="H46" i="2" s="1"/>
  <c r="B54" i="1"/>
  <c r="E46" i="3"/>
  <c r="D16" i="3"/>
  <c r="F16" i="3"/>
  <c r="K46" i="3"/>
  <c r="J46" i="3"/>
  <c r="I46" i="3"/>
  <c r="L16" i="3"/>
  <c r="F46" i="3"/>
  <c r="D46" i="3"/>
  <c r="I16" i="3"/>
  <c r="L46" i="3"/>
  <c r="K16" i="3"/>
  <c r="E16" i="3"/>
  <c r="L17" i="2"/>
  <c r="D45" i="2"/>
  <c r="I17" i="2"/>
  <c r="K45" i="2"/>
  <c r="E17" i="2"/>
  <c r="D17" i="2"/>
  <c r="L45" i="2"/>
  <c r="F45" i="2"/>
  <c r="K17" i="2"/>
  <c r="J45" i="2"/>
  <c r="J17" i="2"/>
  <c r="E45" i="2"/>
  <c r="F17" i="2"/>
  <c r="J16" i="2"/>
  <c r="Y55" i="1" l="1"/>
  <c r="M46" i="3"/>
  <c r="E26" i="1"/>
  <c r="F26" i="1"/>
  <c r="M17" i="2"/>
  <c r="H26" i="1"/>
  <c r="G54" i="1"/>
  <c r="Z55" i="1"/>
  <c r="Y25" i="1"/>
  <c r="AA55" i="1"/>
  <c r="AA25" i="1"/>
  <c r="F54" i="1"/>
  <c r="E54" i="1"/>
  <c r="G26" i="1"/>
  <c r="M16" i="3"/>
  <c r="F25" i="1"/>
  <c r="M45" i="2"/>
  <c r="AC55" i="1"/>
  <c r="AB25" i="1"/>
  <c r="AB55" i="1"/>
  <c r="X55" i="1"/>
  <c r="X25" i="1"/>
  <c r="AC25" i="1"/>
  <c r="W55" i="1"/>
  <c r="W25" i="1"/>
  <c r="C48" i="3"/>
  <c r="H48" i="3" s="1"/>
  <c r="V56" i="1"/>
  <c r="C14" i="3"/>
  <c r="H14" i="3" s="1"/>
  <c r="V24" i="1"/>
  <c r="D54" i="1"/>
  <c r="D26" i="1"/>
  <c r="I26" i="1"/>
  <c r="C26" i="1"/>
  <c r="I54" i="1"/>
  <c r="C54" i="1"/>
  <c r="C47" i="2"/>
  <c r="H47" i="2" s="1"/>
  <c r="B55" i="1"/>
  <c r="C15" i="2"/>
  <c r="H15" i="2" s="1"/>
  <c r="B25" i="1"/>
  <c r="E15" i="3"/>
  <c r="F15" i="3"/>
  <c r="F47" i="3"/>
  <c r="D47" i="3"/>
  <c r="D15" i="3"/>
  <c r="K47" i="3"/>
  <c r="I47" i="3"/>
  <c r="J47" i="3"/>
  <c r="K15" i="3"/>
  <c r="I15" i="3"/>
  <c r="L47" i="3"/>
  <c r="L15" i="3"/>
  <c r="E47" i="3"/>
  <c r="J15" i="3"/>
  <c r="F46" i="2"/>
  <c r="L46" i="2"/>
  <c r="L16" i="2"/>
  <c r="D16" i="2"/>
  <c r="E46" i="2"/>
  <c r="I16" i="2"/>
  <c r="E16" i="2"/>
  <c r="K46" i="2"/>
  <c r="F16" i="2"/>
  <c r="E15" i="2"/>
  <c r="I46" i="2"/>
  <c r="J46" i="2"/>
  <c r="D46" i="2"/>
  <c r="K16" i="2"/>
  <c r="Z24" i="1" l="1"/>
  <c r="Y56" i="1"/>
  <c r="F55" i="1"/>
  <c r="M47" i="3"/>
  <c r="Y24" i="1"/>
  <c r="AA56" i="1"/>
  <c r="D55" i="1"/>
  <c r="E55" i="1"/>
  <c r="Z56" i="1"/>
  <c r="AA24" i="1"/>
  <c r="E25" i="1"/>
  <c r="M16" i="2"/>
  <c r="G25" i="1"/>
  <c r="D25" i="1"/>
  <c r="G55" i="1"/>
  <c r="M15" i="3"/>
  <c r="M46" i="2"/>
  <c r="AC56" i="1"/>
  <c r="X56" i="1"/>
  <c r="X24" i="1"/>
  <c r="AB56" i="1"/>
  <c r="W56" i="1"/>
  <c r="W24" i="1"/>
  <c r="AB24" i="1"/>
  <c r="AC24" i="1"/>
  <c r="V23" i="1"/>
  <c r="C13" i="3"/>
  <c r="H13" i="3" s="1"/>
  <c r="V57" i="1"/>
  <c r="C49" i="3"/>
  <c r="H49" i="3" s="1"/>
  <c r="D24" i="1"/>
  <c r="C25" i="1"/>
  <c r="H25" i="1"/>
  <c r="C55" i="1"/>
  <c r="I25" i="1"/>
  <c r="H55" i="1"/>
  <c r="I55" i="1"/>
  <c r="C14" i="2"/>
  <c r="H14" i="2" s="1"/>
  <c r="B24" i="1"/>
  <c r="C48" i="2"/>
  <c r="H48" i="2" s="1"/>
  <c r="B56" i="1"/>
  <c r="E14" i="3"/>
  <c r="K14" i="3"/>
  <c r="L48" i="3"/>
  <c r="J14" i="3"/>
  <c r="D48" i="3"/>
  <c r="I48" i="3"/>
  <c r="F48" i="3"/>
  <c r="L14" i="3"/>
  <c r="J48" i="3"/>
  <c r="E48" i="3"/>
  <c r="J13" i="3"/>
  <c r="K48" i="3"/>
  <c r="I14" i="3"/>
  <c r="D14" i="3"/>
  <c r="F14" i="3"/>
  <c r="D15" i="2"/>
  <c r="K15" i="2"/>
  <c r="F47" i="2"/>
  <c r="I47" i="2"/>
  <c r="E47" i="2"/>
  <c r="J47" i="2"/>
  <c r="L47" i="2"/>
  <c r="L15" i="2"/>
  <c r="I15" i="2"/>
  <c r="F15" i="2"/>
  <c r="K47" i="2"/>
  <c r="J15" i="2"/>
  <c r="J48" i="2"/>
  <c r="D47" i="2"/>
  <c r="AA57" i="1" l="1"/>
  <c r="Y23" i="1"/>
  <c r="F56" i="1"/>
  <c r="E24" i="1"/>
  <c r="F24" i="1"/>
  <c r="G24" i="1"/>
  <c r="M15" i="2"/>
  <c r="Z23" i="1"/>
  <c r="Z57" i="1"/>
  <c r="AA23" i="1"/>
  <c r="Y57" i="1"/>
  <c r="M48" i="3"/>
  <c r="D56" i="1"/>
  <c r="E56" i="1"/>
  <c r="G56" i="1"/>
  <c r="Z22" i="1"/>
  <c r="M14" i="3"/>
  <c r="F57" i="1"/>
  <c r="M47" i="2"/>
  <c r="AB57" i="1"/>
  <c r="X23" i="1"/>
  <c r="X57" i="1"/>
  <c r="AC57" i="1"/>
  <c r="AC23" i="1"/>
  <c r="AB23" i="1"/>
  <c r="W57" i="1"/>
  <c r="W23" i="1"/>
  <c r="V22" i="1"/>
  <c r="C12" i="3"/>
  <c r="H12" i="3" s="1"/>
  <c r="V58" i="1"/>
  <c r="C50" i="3"/>
  <c r="H50" i="3" s="1"/>
  <c r="H24" i="1"/>
  <c r="I24" i="1"/>
  <c r="C56" i="1"/>
  <c r="H56" i="1"/>
  <c r="C24" i="1"/>
  <c r="I56" i="1"/>
  <c r="C49" i="2"/>
  <c r="H49" i="2" s="1"/>
  <c r="B57" i="1"/>
  <c r="C13" i="2"/>
  <c r="H13" i="2" s="1"/>
  <c r="B23" i="1"/>
  <c r="F49" i="3"/>
  <c r="K13" i="3"/>
  <c r="I49" i="3"/>
  <c r="L13" i="3"/>
  <c r="E49" i="3"/>
  <c r="F13" i="3"/>
  <c r="D13" i="3"/>
  <c r="D49" i="3"/>
  <c r="E13" i="3"/>
  <c r="K49" i="3"/>
  <c r="L49" i="3"/>
  <c r="J49" i="3"/>
  <c r="K12" i="3"/>
  <c r="I13" i="3"/>
  <c r="L12" i="3"/>
  <c r="L14" i="2"/>
  <c r="E14" i="2"/>
  <c r="J14" i="2"/>
  <c r="E48" i="2"/>
  <c r="D48" i="2"/>
  <c r="K48" i="2"/>
  <c r="F14" i="2"/>
  <c r="J13" i="2"/>
  <c r="I48" i="2"/>
  <c r="D14" i="2"/>
  <c r="K14" i="2"/>
  <c r="F48" i="2"/>
  <c r="L13" i="2"/>
  <c r="I14" i="2"/>
  <c r="L48" i="2"/>
  <c r="E23" i="1" l="1"/>
  <c r="AA58" i="1"/>
  <c r="M49" i="3"/>
  <c r="Y58" i="1"/>
  <c r="Z58" i="1"/>
  <c r="H23" i="1"/>
  <c r="F23" i="1"/>
  <c r="M14" i="2"/>
  <c r="Y22" i="1"/>
  <c r="AA22" i="1"/>
  <c r="G57" i="1"/>
  <c r="G23" i="1"/>
  <c r="E57" i="1"/>
  <c r="D57" i="1"/>
  <c r="AA21" i="1"/>
  <c r="Y21" i="1"/>
  <c r="M13" i="3"/>
  <c r="F22" i="1"/>
  <c r="E22" i="1"/>
  <c r="M48" i="2"/>
  <c r="X58" i="1"/>
  <c r="AC22" i="1"/>
  <c r="AC58" i="1"/>
  <c r="AB22" i="1"/>
  <c r="AB58" i="1"/>
  <c r="X22" i="1"/>
  <c r="W58" i="1"/>
  <c r="W22" i="1"/>
  <c r="C51" i="3"/>
  <c r="H51" i="3" s="1"/>
  <c r="V59" i="1"/>
  <c r="V21" i="1"/>
  <c r="C11" i="3"/>
  <c r="H11" i="3" s="1"/>
  <c r="D23" i="1"/>
  <c r="I57" i="1"/>
  <c r="C23" i="1"/>
  <c r="C57" i="1"/>
  <c r="I23" i="1"/>
  <c r="H57" i="1"/>
  <c r="C12" i="2"/>
  <c r="H12" i="2" s="1"/>
  <c r="B22" i="1"/>
  <c r="C50" i="2"/>
  <c r="H50" i="2" s="1"/>
  <c r="B58" i="1"/>
  <c r="L50" i="3"/>
  <c r="K50" i="3"/>
  <c r="D50" i="3"/>
  <c r="I12" i="3"/>
  <c r="F50" i="3"/>
  <c r="J12" i="3"/>
  <c r="J50" i="3"/>
  <c r="D12" i="3"/>
  <c r="E50" i="3"/>
  <c r="E12" i="3"/>
  <c r="I50" i="3"/>
  <c r="F12" i="3"/>
  <c r="J51" i="3"/>
  <c r="J49" i="2"/>
  <c r="K13" i="2"/>
  <c r="D13" i="2"/>
  <c r="D49" i="2"/>
  <c r="I13" i="2"/>
  <c r="I49" i="2"/>
  <c r="F49" i="2"/>
  <c r="L49" i="2"/>
  <c r="K49" i="2"/>
  <c r="E13" i="2"/>
  <c r="F13" i="2"/>
  <c r="E49" i="2"/>
  <c r="Y59" i="1" l="1"/>
  <c r="M50" i="3"/>
  <c r="F58" i="1"/>
  <c r="G58" i="1"/>
  <c r="M13" i="2"/>
  <c r="Z59" i="1"/>
  <c r="Z21" i="1"/>
  <c r="AA59" i="1"/>
  <c r="H22" i="1"/>
  <c r="H58" i="1"/>
  <c r="E58" i="1"/>
  <c r="G22" i="1"/>
  <c r="Z60" i="1"/>
  <c r="M12" i="3"/>
  <c r="M49" i="2"/>
  <c r="AB59" i="1"/>
  <c r="AB21" i="1"/>
  <c r="X59" i="1"/>
  <c r="AC59" i="1"/>
  <c r="AC21" i="1"/>
  <c r="X21" i="1"/>
  <c r="W21" i="1"/>
  <c r="W59" i="1"/>
  <c r="C10" i="3"/>
  <c r="H10" i="3" s="1"/>
  <c r="V20" i="1"/>
  <c r="C52" i="3"/>
  <c r="H52" i="3" s="1"/>
  <c r="V60" i="1"/>
  <c r="D58" i="1"/>
  <c r="D22" i="1"/>
  <c r="I58" i="1"/>
  <c r="C58" i="1"/>
  <c r="I22" i="1"/>
  <c r="C22" i="1"/>
  <c r="C51" i="2"/>
  <c r="H51" i="2" s="1"/>
  <c r="B59" i="1"/>
  <c r="C11" i="2"/>
  <c r="H11" i="2" s="1"/>
  <c r="B21" i="1"/>
  <c r="F51" i="3"/>
  <c r="E51" i="3"/>
  <c r="L51" i="3"/>
  <c r="K51" i="3"/>
  <c r="E11" i="3"/>
  <c r="L11" i="3"/>
  <c r="I11" i="3"/>
  <c r="K11" i="3"/>
  <c r="J11" i="3"/>
  <c r="F11" i="3"/>
  <c r="D11" i="3"/>
  <c r="D51" i="3"/>
  <c r="I51" i="3"/>
  <c r="J50" i="2"/>
  <c r="D12" i="2"/>
  <c r="K50" i="2"/>
  <c r="E50" i="2"/>
  <c r="F12" i="2"/>
  <c r="L50" i="2"/>
  <c r="J12" i="2"/>
  <c r="I50" i="2"/>
  <c r="I12" i="2"/>
  <c r="D50" i="2"/>
  <c r="L12" i="2"/>
  <c r="E12" i="2"/>
  <c r="F50" i="2"/>
  <c r="K12" i="2"/>
  <c r="Y20" i="1" l="1"/>
  <c r="E59" i="1"/>
  <c r="I21" i="1"/>
  <c r="F59" i="1"/>
  <c r="AA60" i="1"/>
  <c r="F21" i="1"/>
  <c r="G21" i="1"/>
  <c r="M12" i="2"/>
  <c r="E21" i="1"/>
  <c r="AA20" i="1"/>
  <c r="Y60" i="1"/>
  <c r="M51" i="3"/>
  <c r="Z20" i="1"/>
  <c r="D59" i="1"/>
  <c r="G59" i="1"/>
  <c r="M11" i="3"/>
  <c r="M50" i="2"/>
  <c r="AC20" i="1"/>
  <c r="AC60" i="1"/>
  <c r="AB20" i="1"/>
  <c r="AB60" i="1"/>
  <c r="X60" i="1"/>
  <c r="X20" i="1"/>
  <c r="D21" i="1"/>
  <c r="W20" i="1"/>
  <c r="W60" i="1"/>
  <c r="V19" i="1"/>
  <c r="C9" i="3"/>
  <c r="H9" i="3" s="1"/>
  <c r="V61" i="1"/>
  <c r="C53" i="3"/>
  <c r="H53" i="3" s="1"/>
  <c r="H59" i="1"/>
  <c r="C21" i="1"/>
  <c r="I59" i="1"/>
  <c r="C59" i="1"/>
  <c r="H21" i="1"/>
  <c r="C10" i="2"/>
  <c r="H10" i="2" s="1"/>
  <c r="B20" i="1"/>
  <c r="C52" i="2"/>
  <c r="H52" i="2" s="1"/>
  <c r="B60" i="1"/>
  <c r="I52" i="3"/>
  <c r="E10" i="3"/>
  <c r="F52" i="3"/>
  <c r="L10" i="3"/>
  <c r="F10" i="3"/>
  <c r="K10" i="3"/>
  <c r="J10" i="3"/>
  <c r="D10" i="3"/>
  <c r="J52" i="3"/>
  <c r="D52" i="3"/>
  <c r="I10" i="3"/>
  <c r="L52" i="3"/>
  <c r="E52" i="3"/>
  <c r="K52" i="3"/>
  <c r="L11" i="2"/>
  <c r="F11" i="2"/>
  <c r="K11" i="2"/>
  <c r="L51" i="2"/>
  <c r="I11" i="2"/>
  <c r="D11" i="2"/>
  <c r="E51" i="2"/>
  <c r="F51" i="2"/>
  <c r="I10" i="2"/>
  <c r="J51" i="2"/>
  <c r="I51" i="2"/>
  <c r="E11" i="2"/>
  <c r="J52" i="2"/>
  <c r="K51" i="2"/>
  <c r="D51" i="2"/>
  <c r="J11" i="2"/>
  <c r="AA61" i="1" l="1"/>
  <c r="AA19" i="1"/>
  <c r="G60" i="1"/>
  <c r="E20" i="1"/>
  <c r="M52" i="3"/>
  <c r="Y61" i="1"/>
  <c r="Y19" i="1"/>
  <c r="M11" i="2"/>
  <c r="Z19" i="1"/>
  <c r="Z61" i="1"/>
  <c r="D60" i="1"/>
  <c r="E60" i="1"/>
  <c r="D20" i="1"/>
  <c r="F20" i="1"/>
  <c r="F60" i="1"/>
  <c r="G20" i="1"/>
  <c r="M10" i="3"/>
  <c r="F61" i="1"/>
  <c r="M51" i="2"/>
  <c r="X61" i="1"/>
  <c r="AB61" i="1"/>
  <c r="AC61" i="1"/>
  <c r="X19" i="1"/>
  <c r="W61" i="1"/>
  <c r="W19" i="1"/>
  <c r="AC19" i="1"/>
  <c r="AB19" i="1"/>
  <c r="V62" i="1"/>
  <c r="C54" i="3"/>
  <c r="H54" i="3" s="1"/>
  <c r="V18" i="1"/>
  <c r="C8" i="3"/>
  <c r="H8" i="3" s="1"/>
  <c r="C60" i="1"/>
  <c r="I60" i="1"/>
  <c r="C20" i="1"/>
  <c r="I20" i="1"/>
  <c r="H60" i="1"/>
  <c r="H20" i="1"/>
  <c r="C53" i="2"/>
  <c r="H53" i="2" s="1"/>
  <c r="B61" i="1"/>
  <c r="C9" i="2"/>
  <c r="H9" i="2" s="1"/>
  <c r="B19" i="1"/>
  <c r="L9" i="3"/>
  <c r="F53" i="3"/>
  <c r="J9" i="3"/>
  <c r="J53" i="3"/>
  <c r="D9" i="3"/>
  <c r="I53" i="3"/>
  <c r="J54" i="3"/>
  <c r="F9" i="3"/>
  <c r="I9" i="3"/>
  <c r="L53" i="3"/>
  <c r="E9" i="3"/>
  <c r="K9" i="3"/>
  <c r="E53" i="3"/>
  <c r="K53" i="3"/>
  <c r="L8" i="3"/>
  <c r="D53" i="3"/>
  <c r="I8" i="3"/>
  <c r="E52" i="2"/>
  <c r="J10" i="2"/>
  <c r="D10" i="2"/>
  <c r="L10" i="2"/>
  <c r="D52" i="2"/>
  <c r="K52" i="2"/>
  <c r="E10" i="2"/>
  <c r="I53" i="2"/>
  <c r="F52" i="2"/>
  <c r="K10" i="2"/>
  <c r="L52" i="2"/>
  <c r="F10" i="2"/>
  <c r="I52" i="2"/>
  <c r="J9" i="2"/>
  <c r="AA62" i="1" l="1"/>
  <c r="Z62" i="1"/>
  <c r="G19" i="1"/>
  <c r="D61" i="1"/>
  <c r="F19" i="1"/>
  <c r="G61" i="1"/>
  <c r="Y62" i="1"/>
  <c r="M53" i="3"/>
  <c r="Y18" i="1"/>
  <c r="AA18" i="1"/>
  <c r="Z18" i="1"/>
  <c r="E19" i="1"/>
  <c r="M10" i="2"/>
  <c r="E61" i="1"/>
  <c r="I19" i="1"/>
  <c r="Y17" i="1"/>
  <c r="Z63" i="1"/>
  <c r="M9" i="3"/>
  <c r="F18" i="1"/>
  <c r="M52" i="2"/>
  <c r="AC18" i="1"/>
  <c r="X18" i="1"/>
  <c r="AB18" i="1"/>
  <c r="AB62" i="1"/>
  <c r="AC62" i="1"/>
  <c r="X62" i="1"/>
  <c r="I61" i="1"/>
  <c r="C61" i="1"/>
  <c r="W18" i="1"/>
  <c r="W62" i="1"/>
  <c r="C55" i="3"/>
  <c r="H55" i="3" s="1"/>
  <c r="V63" i="1"/>
  <c r="V17" i="1"/>
  <c r="C7" i="3"/>
  <c r="H7" i="3" s="1"/>
  <c r="H19" i="1"/>
  <c r="H61" i="1"/>
  <c r="D19" i="1"/>
  <c r="C19" i="1"/>
  <c r="C8" i="2"/>
  <c r="H8" i="2" s="1"/>
  <c r="B18" i="1"/>
  <c r="C54" i="2"/>
  <c r="H54" i="2" s="1"/>
  <c r="B62" i="1"/>
  <c r="D54" i="3"/>
  <c r="F8" i="3"/>
  <c r="I54" i="3"/>
  <c r="E54" i="3"/>
  <c r="J8" i="3"/>
  <c r="K8" i="3"/>
  <c r="K54" i="3"/>
  <c r="F54" i="3"/>
  <c r="E8" i="3"/>
  <c r="D8" i="3"/>
  <c r="L54" i="3"/>
  <c r="I7" i="3"/>
  <c r="L9" i="2"/>
  <c r="F53" i="2"/>
  <c r="F9" i="2"/>
  <c r="D9" i="2"/>
  <c r="E53" i="2"/>
  <c r="K53" i="2"/>
  <c r="I9" i="2"/>
  <c r="J53" i="2"/>
  <c r="E9" i="2"/>
  <c r="D53" i="2"/>
  <c r="L53" i="2"/>
  <c r="K9" i="2"/>
  <c r="J8" i="2"/>
  <c r="AA17" i="1" l="1"/>
  <c r="Z17" i="1"/>
  <c r="AA63" i="1"/>
  <c r="M54" i="3"/>
  <c r="Y63" i="1"/>
  <c r="F62" i="1"/>
  <c r="C18" i="1"/>
  <c r="I62" i="1"/>
  <c r="G62" i="1"/>
  <c r="E62" i="1"/>
  <c r="G18" i="1"/>
  <c r="E18" i="1"/>
  <c r="M9" i="2"/>
  <c r="M8" i="3"/>
  <c r="F17" i="1"/>
  <c r="M53" i="2"/>
  <c r="AB63" i="1"/>
  <c r="AC17" i="1"/>
  <c r="X17" i="1"/>
  <c r="AB17" i="1"/>
  <c r="X63" i="1"/>
  <c r="AC63" i="1"/>
  <c r="D62" i="1"/>
  <c r="C62" i="1"/>
  <c r="W17" i="1"/>
  <c r="W63" i="1"/>
  <c r="C6" i="3"/>
  <c r="H6" i="3" s="1"/>
  <c r="V16" i="1"/>
  <c r="C56" i="3"/>
  <c r="H56" i="3" s="1"/>
  <c r="V64" i="1"/>
  <c r="D18" i="1"/>
  <c r="H62" i="1"/>
  <c r="H18" i="1"/>
  <c r="I18" i="1"/>
  <c r="C55" i="2"/>
  <c r="H55" i="2" s="1"/>
  <c r="B63" i="1"/>
  <c r="C7" i="2"/>
  <c r="H7" i="2" s="1"/>
  <c r="B17" i="1"/>
  <c r="D7" i="3"/>
  <c r="E55" i="3"/>
  <c r="K55" i="3"/>
  <c r="J7" i="3"/>
  <c r="J55" i="3"/>
  <c r="E7" i="3"/>
  <c r="D55" i="3"/>
  <c r="L55" i="3"/>
  <c r="F7" i="3"/>
  <c r="F55" i="3"/>
  <c r="I55" i="3"/>
  <c r="K7" i="3"/>
  <c r="L7" i="3"/>
  <c r="I56" i="3"/>
  <c r="K6" i="3"/>
  <c r="K54" i="2"/>
  <c r="E54" i="2"/>
  <c r="D8" i="2"/>
  <c r="L54" i="2"/>
  <c r="L8" i="2"/>
  <c r="I54" i="2"/>
  <c r="E8" i="2"/>
  <c r="F8" i="2"/>
  <c r="K8" i="2"/>
  <c r="J54" i="2"/>
  <c r="F54" i="2"/>
  <c r="D54" i="2"/>
  <c r="I8" i="2"/>
  <c r="Y64" i="1" l="1"/>
  <c r="G63" i="1"/>
  <c r="M55" i="3"/>
  <c r="D17" i="1"/>
  <c r="G17" i="1"/>
  <c r="E17" i="1"/>
  <c r="M8" i="2"/>
  <c r="Z64" i="1"/>
  <c r="M54" i="2"/>
  <c r="E63" i="1"/>
  <c r="D63" i="1"/>
  <c r="F63" i="1"/>
  <c r="AA16" i="1"/>
  <c r="Z16" i="1"/>
  <c r="Y16" i="1"/>
  <c r="AA64" i="1"/>
  <c r="AA15" i="1"/>
  <c r="M7" i="3"/>
  <c r="AC64" i="1"/>
  <c r="X16" i="1"/>
  <c r="AC16" i="1"/>
  <c r="AB64" i="1"/>
  <c r="X64" i="1"/>
  <c r="AB16" i="1"/>
  <c r="W16" i="1"/>
  <c r="W64" i="1"/>
  <c r="V15" i="1"/>
  <c r="C5" i="3"/>
  <c r="H5" i="3" s="1"/>
  <c r="V65" i="1"/>
  <c r="C57" i="3"/>
  <c r="H57" i="3" s="1"/>
  <c r="C63" i="1"/>
  <c r="I63" i="1"/>
  <c r="H17" i="1"/>
  <c r="H63" i="1"/>
  <c r="C17" i="1"/>
  <c r="I17" i="1"/>
  <c r="C6" i="2"/>
  <c r="H6" i="2" s="1"/>
  <c r="B16" i="1"/>
  <c r="C56" i="2"/>
  <c r="H56" i="2" s="1"/>
  <c r="B64" i="1"/>
  <c r="J56" i="3"/>
  <c r="K56" i="3"/>
  <c r="D6" i="3"/>
  <c r="E6" i="3"/>
  <c r="L56" i="3"/>
  <c r="F6" i="3"/>
  <c r="L6" i="3"/>
  <c r="E56" i="3"/>
  <c r="I6" i="3"/>
  <c r="D56" i="3"/>
  <c r="J6" i="3"/>
  <c r="F56" i="3"/>
  <c r="F7" i="2"/>
  <c r="D7" i="2"/>
  <c r="E7" i="2"/>
  <c r="F55" i="2"/>
  <c r="J7" i="2"/>
  <c r="I55" i="2"/>
  <c r="I7" i="2"/>
  <c r="E55" i="2"/>
  <c r="K7" i="2"/>
  <c r="K55" i="2"/>
  <c r="J6" i="2"/>
  <c r="D55" i="2"/>
  <c r="L55" i="2"/>
  <c r="J55" i="2"/>
  <c r="L7" i="2"/>
  <c r="E64" i="1" l="1"/>
  <c r="H16" i="1"/>
  <c r="M56" i="3"/>
  <c r="Y65" i="1"/>
  <c r="Z65" i="1"/>
  <c r="G64" i="1"/>
  <c r="Y15" i="1"/>
  <c r="Z15" i="1"/>
  <c r="F64" i="1"/>
  <c r="M55" i="2"/>
  <c r="H64" i="1"/>
  <c r="M6" i="3"/>
  <c r="AA65" i="1"/>
  <c r="G16" i="1"/>
  <c r="E16" i="1"/>
  <c r="M7" i="2"/>
  <c r="F16" i="1"/>
  <c r="F15" i="1"/>
  <c r="AC65" i="1"/>
  <c r="AB15" i="1"/>
  <c r="AC15" i="1"/>
  <c r="X65" i="1"/>
  <c r="AB65" i="1"/>
  <c r="X15" i="1"/>
  <c r="W65" i="1"/>
  <c r="W15" i="1"/>
  <c r="V66" i="1"/>
  <c r="C58" i="3"/>
  <c r="H58" i="3" s="1"/>
  <c r="C4" i="3"/>
  <c r="H4" i="3" s="1"/>
  <c r="V14" i="1"/>
  <c r="D64" i="1"/>
  <c r="D16" i="1"/>
  <c r="I64" i="1"/>
  <c r="C64" i="1"/>
  <c r="I16" i="1"/>
  <c r="C16" i="1"/>
  <c r="C57" i="2"/>
  <c r="H57" i="2" s="1"/>
  <c r="B65" i="1"/>
  <c r="C5" i="2"/>
  <c r="H5" i="2" s="1"/>
  <c r="B15" i="1"/>
  <c r="J5" i="3"/>
  <c r="I57" i="3"/>
  <c r="E57" i="3"/>
  <c r="K57" i="3"/>
  <c r="I58" i="3"/>
  <c r="K5" i="3"/>
  <c r="L5" i="3"/>
  <c r="D57" i="3"/>
  <c r="D5" i="3"/>
  <c r="E5" i="3"/>
  <c r="F5" i="3"/>
  <c r="I5" i="3"/>
  <c r="F57" i="3"/>
  <c r="L57" i="3"/>
  <c r="J57" i="3"/>
  <c r="F56" i="2"/>
  <c r="D6" i="2"/>
  <c r="K56" i="2"/>
  <c r="F6" i="2"/>
  <c r="L6" i="2"/>
  <c r="K6" i="2"/>
  <c r="L56" i="2"/>
  <c r="E6" i="2"/>
  <c r="E56" i="2"/>
  <c r="I56" i="2"/>
  <c r="D56" i="2"/>
  <c r="J56" i="2"/>
  <c r="I6" i="2"/>
  <c r="Y66" i="1" l="1"/>
  <c r="M57" i="3"/>
  <c r="Z14" i="1"/>
  <c r="H65" i="1"/>
  <c r="Z66" i="1"/>
  <c r="Y14" i="1"/>
  <c r="AA66" i="1"/>
  <c r="AA14" i="1"/>
  <c r="H15" i="1"/>
  <c r="F65" i="1"/>
  <c r="M6" i="2"/>
  <c r="E15" i="1"/>
  <c r="G15" i="1"/>
  <c r="E65" i="1"/>
  <c r="M56" i="2"/>
  <c r="G65" i="1"/>
  <c r="M5" i="3"/>
  <c r="X14" i="1"/>
  <c r="AC66" i="1"/>
  <c r="X66" i="1"/>
  <c r="AB66" i="1"/>
  <c r="AB14" i="1"/>
  <c r="AC14" i="1"/>
  <c r="W14" i="1"/>
  <c r="W66" i="1"/>
  <c r="C59" i="3"/>
  <c r="H59" i="3" s="1"/>
  <c r="V67" i="1"/>
  <c r="V13" i="1"/>
  <c r="C3" i="3"/>
  <c r="H3" i="3" s="1"/>
  <c r="D15" i="1"/>
  <c r="D65" i="1"/>
  <c r="I65" i="1"/>
  <c r="C65" i="1"/>
  <c r="I15" i="1"/>
  <c r="C15" i="1"/>
  <c r="C4" i="2"/>
  <c r="H4" i="2" s="1"/>
  <c r="B14" i="1"/>
  <c r="C58" i="2"/>
  <c r="H58" i="2" s="1"/>
  <c r="B66" i="1"/>
  <c r="F58" i="3"/>
  <c r="D58" i="3"/>
  <c r="J58" i="3"/>
  <c r="D4" i="3"/>
  <c r="K58" i="3"/>
  <c r="I4" i="3"/>
  <c r="F4" i="3"/>
  <c r="I3" i="3"/>
  <c r="L4" i="3"/>
  <c r="L58" i="3"/>
  <c r="K59" i="3"/>
  <c r="J4" i="3"/>
  <c r="E58" i="3"/>
  <c r="E4" i="3"/>
  <c r="K4" i="3"/>
  <c r="F5" i="2"/>
  <c r="D57" i="2"/>
  <c r="I5" i="2"/>
  <c r="L5" i="2"/>
  <c r="J5" i="2"/>
  <c r="E5" i="2"/>
  <c r="I57" i="2"/>
  <c r="J57" i="2"/>
  <c r="F57" i="2"/>
  <c r="L57" i="2"/>
  <c r="E57" i="2"/>
  <c r="K5" i="2"/>
  <c r="L58" i="2"/>
  <c r="D5" i="2"/>
  <c r="K57" i="2"/>
  <c r="Y13" i="1" l="1"/>
  <c r="G66" i="1"/>
  <c r="M58" i="3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AA68" i="1"/>
  <c r="M57" i="2"/>
  <c r="E67" i="1"/>
  <c r="X13" i="1"/>
  <c r="AC13" i="1"/>
  <c r="X67" i="1"/>
  <c r="AB13" i="1"/>
  <c r="AB67" i="1"/>
  <c r="AC67" i="1"/>
  <c r="W13" i="1"/>
  <c r="W67" i="1"/>
  <c r="C60" i="3"/>
  <c r="H60" i="3" s="1"/>
  <c r="V68" i="1"/>
  <c r="V12" i="1"/>
  <c r="C2" i="3"/>
  <c r="H2" i="3" s="1"/>
  <c r="H66" i="1"/>
  <c r="H14" i="1"/>
  <c r="C66" i="1"/>
  <c r="I66" i="1"/>
  <c r="C14" i="1"/>
  <c r="I14" i="1"/>
  <c r="C59" i="2"/>
  <c r="H59" i="2" s="1"/>
  <c r="B67" i="1"/>
  <c r="C3" i="2"/>
  <c r="H3" i="2" s="1"/>
  <c r="B13" i="1"/>
  <c r="J59" i="3"/>
  <c r="K3" i="3"/>
  <c r="L59" i="3"/>
  <c r="D3" i="3"/>
  <c r="F3" i="3"/>
  <c r="F59" i="3"/>
  <c r="L3" i="3"/>
  <c r="E59" i="3"/>
  <c r="J3" i="3"/>
  <c r="I59" i="3"/>
  <c r="E3" i="3"/>
  <c r="D59" i="3"/>
  <c r="D4" i="2"/>
  <c r="E58" i="2"/>
  <c r="K4" i="2"/>
  <c r="J4" i="2"/>
  <c r="K3" i="2"/>
  <c r="K58" i="2"/>
  <c r="L4" i="2"/>
  <c r="D58" i="2"/>
  <c r="I58" i="2"/>
  <c r="J58" i="2"/>
  <c r="I4" i="2"/>
  <c r="F58" i="2"/>
  <c r="F4" i="2"/>
  <c r="E4" i="2"/>
  <c r="F13" i="1" l="1"/>
  <c r="M58" i="2"/>
  <c r="Z12" i="1"/>
  <c r="Y12" i="1"/>
  <c r="G67" i="1"/>
  <c r="E13" i="1"/>
  <c r="M4" i="2"/>
  <c r="D13" i="1"/>
  <c r="Z68" i="1"/>
  <c r="M59" i="3"/>
  <c r="Y68" i="1"/>
  <c r="AA12" i="1"/>
  <c r="C67" i="1"/>
  <c r="H67" i="1"/>
  <c r="G13" i="1"/>
  <c r="F67" i="1"/>
  <c r="M3" i="3"/>
  <c r="G12" i="1"/>
  <c r="AC12" i="1"/>
  <c r="AB68" i="1"/>
  <c r="X12" i="1"/>
  <c r="X68" i="1"/>
  <c r="AB12" i="1"/>
  <c r="AC68" i="1"/>
  <c r="C13" i="1"/>
  <c r="H13" i="1"/>
  <c r="I13" i="1"/>
  <c r="W68" i="1"/>
  <c r="W12" i="1"/>
  <c r="V11" i="1"/>
  <c r="C1" i="3"/>
  <c r="H1" i="3" s="1"/>
  <c r="V69" i="1"/>
  <c r="C61" i="3"/>
  <c r="H61" i="3" s="1"/>
  <c r="D67" i="1"/>
  <c r="I67" i="1"/>
  <c r="C2" i="2"/>
  <c r="H2" i="2" s="1"/>
  <c r="B12" i="1"/>
  <c r="C60" i="2"/>
  <c r="H60" i="2" s="1"/>
  <c r="B68" i="1"/>
  <c r="I60" i="3"/>
  <c r="D60" i="3"/>
  <c r="E60" i="3"/>
  <c r="J2" i="3"/>
  <c r="K60" i="3"/>
  <c r="D2" i="3"/>
  <c r="L61" i="3"/>
  <c r="L2" i="3"/>
  <c r="F60" i="3"/>
  <c r="K2" i="3"/>
  <c r="E2" i="3"/>
  <c r="J60" i="3"/>
  <c r="F2" i="3"/>
  <c r="L60" i="3"/>
  <c r="J1" i="3"/>
  <c r="I2" i="3"/>
  <c r="K59" i="2"/>
  <c r="L3" i="2"/>
  <c r="F3" i="2"/>
  <c r="I2" i="2"/>
  <c r="E3" i="2"/>
  <c r="L59" i="2"/>
  <c r="I3" i="2"/>
  <c r="I59" i="2"/>
  <c r="D59" i="2"/>
  <c r="J59" i="2"/>
  <c r="F59" i="2"/>
  <c r="E59" i="2"/>
  <c r="J3" i="2"/>
  <c r="D3" i="2"/>
  <c r="AA11" i="1" l="1"/>
  <c r="Y11" i="1"/>
  <c r="Z11" i="1"/>
  <c r="F68" i="1"/>
  <c r="C12" i="1"/>
  <c r="M59" i="2"/>
  <c r="E68" i="1"/>
  <c r="M3" i="2"/>
  <c r="E12" i="1"/>
  <c r="M60" i="3"/>
  <c r="Y69" i="1"/>
  <c r="AA69" i="1"/>
  <c r="Z69" i="1"/>
  <c r="M2" i="3"/>
  <c r="F12" i="1"/>
  <c r="D68" i="1"/>
  <c r="G68" i="1"/>
  <c r="M61" i="3"/>
  <c r="Y70" i="1"/>
  <c r="Z10" i="1"/>
  <c r="AC69" i="1"/>
  <c r="X11" i="1"/>
  <c r="AB11" i="1"/>
  <c r="AB69" i="1"/>
  <c r="AC11" i="1"/>
  <c r="X69" i="1"/>
  <c r="C68" i="1"/>
  <c r="I68" i="1"/>
  <c r="W69" i="1"/>
  <c r="W11" i="1"/>
  <c r="V10" i="1"/>
  <c r="V70" i="1"/>
  <c r="I12" i="1"/>
  <c r="D12" i="1"/>
  <c r="H68" i="1"/>
  <c r="H12" i="1"/>
  <c r="H11" i="1"/>
  <c r="C61" i="2"/>
  <c r="H61" i="2" s="1"/>
  <c r="B69" i="1"/>
  <c r="C1" i="2"/>
  <c r="H1" i="2" s="1"/>
  <c r="B11" i="1"/>
  <c r="K61" i="3"/>
  <c r="L1" i="3"/>
  <c r="E1" i="3"/>
  <c r="K1" i="3"/>
  <c r="E61" i="3"/>
  <c r="I61" i="3"/>
  <c r="D61" i="3"/>
  <c r="I1" i="3"/>
  <c r="F61" i="3"/>
  <c r="F1" i="3"/>
  <c r="D1" i="3"/>
  <c r="J61" i="3"/>
  <c r="E60" i="2"/>
  <c r="D2" i="2"/>
  <c r="I60" i="2"/>
  <c r="D60" i="2"/>
  <c r="K2" i="2"/>
  <c r="J60" i="2"/>
  <c r="K60" i="2"/>
  <c r="F60" i="2"/>
  <c r="I61" i="2"/>
  <c r="L2" i="2"/>
  <c r="L60" i="2"/>
  <c r="J2" i="2"/>
  <c r="F2" i="2"/>
  <c r="E2" i="2"/>
  <c r="E69" i="1" l="1"/>
  <c r="M60" i="2"/>
  <c r="AA70" i="1"/>
  <c r="Z70" i="1"/>
  <c r="AA10" i="1"/>
  <c r="M2" i="2"/>
  <c r="E11" i="1"/>
  <c r="F11" i="1"/>
  <c r="G11" i="1"/>
  <c r="Y10" i="1"/>
  <c r="M1" i="3"/>
  <c r="D69" i="1"/>
  <c r="G69" i="1"/>
  <c r="F69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B10" i="1"/>
  <c r="B70" i="1"/>
  <c r="F1" i="2"/>
  <c r="K61" i="2"/>
  <c r="E1" i="2"/>
  <c r="D1" i="2"/>
  <c r="K1" i="2"/>
  <c r="J61" i="2"/>
  <c r="E61" i="2"/>
  <c r="J1" i="2"/>
  <c r="L61" i="2"/>
  <c r="I1" i="2"/>
  <c r="L1" i="2"/>
  <c r="D61" i="2"/>
  <c r="F61" i="2"/>
  <c r="F10" i="1" l="1"/>
  <c r="M61" i="2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<sst xmlns="http://schemas.openxmlformats.org/spreadsheetml/2006/main" count="53" uniqueCount="35">
  <si>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</si>
  <si>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</si>
  <si>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</si>
  <si>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</si>
  <si>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</si>
  <si>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</si>
  <si>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</si>
  <si>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</si>
  <si>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</si>
  <si>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</si>
  <si>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</si>
  <si>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</si>
  <si>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</si>
  <si>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</si>
  <si>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</si>
  <si>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</si>
  <si>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</si>
  <si>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</si>
  <si>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</si>
  <si>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</si>
  <si>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</si>
  <si>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</si>
  <si>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</si>
  <si>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</si>
  <si>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</si>
  <si>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</si>
  <si>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</si>
  <si>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</si>
  <si>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</si>
  <si>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</si>
  <si>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</si>
  <si>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</si>
  <si>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</si>
  <si>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EP</t>
  </si>
  <si>
    <t>CQG E-Mini S&amp;P 500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</si>
</sst>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8" borderId="0" xfId="0" applyFill="1"/>
    <xf numFmtId="164" fontId="0" fillId="8" borderId="0" xfId="0" applyNumberFormat="1" applyFill="1"/>
    <xf numFmtId="2" fontId="0" fillId="8" borderId="0" xfId="0" applyNumberFormat="1" applyFill="1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3" fontId="0" fillId="9" borderId="11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0" fontId="3" fillId="5" borderId="14" xfId="0" applyFont="1" applyFill="1" applyBorder="1" applyAlignment="1" applyProtection="1">
      <alignment horizontal="center" shrinkToFit="1"/>
      <protection locked="0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21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0" fillId="8" borderId="0" xfId="0" applyFont="1" applyFill="1"/>
    <xf numFmtId="164" fontId="0" fillId="8" borderId="0" xfId="0" applyNumberFormat="1" applyFont="1" applyFill="1"/>
    <xf numFmtId="21" fontId="0" fillId="8" borderId="0" xfId="0" applyNumberFormat="1" applyFont="1" applyFill="1" applyAlignment="1">
      <alignment horizontal="center"/>
    </xf>
    <xf numFmtId="1" fontId="0" fillId="8" borderId="0" xfId="0" applyNumberFormat="1" applyFont="1" applyFill="1"/>
    <xf numFmtId="2" fontId="0" fillId="8" borderId="0" xfId="0" applyNumberFormat="1" applyFont="1" applyFill="1"/>
    <xf numFmtId="21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31.75</v>
        <stp/>
        <stp>ContractData</stp>
        <stp>C.US.EPV1519800</stp>
        <stp>LastTradeToday</stp>
        <stp/>
        <stp>T</stp>
        <tr r="I25" s="2"/>
      </tp>
      <tp>
        <v>29.25</v>
        <stp/>
        <stp>ContractData</stp>
        <stp>C.US.EPV1519850</stp>
        <stp>LastTradeToday</stp>
        <stp/>
        <stp>T</stp>
        <tr r="I26" s="2"/>
      </tp>
      <tp>
        <v>23.25</v>
        <stp/>
        <stp>ContractData</stp>
        <stp>C.US.EPV1519900</stp>
        <stp>LastTradeToday</stp>
        <stp/>
        <stp>T</stp>
        <tr r="I27" s="2"/>
      </tp>
      <tp>
        <v>23</v>
        <stp/>
        <stp>ContractData</stp>
        <stp>C.US.EPV1519950</stp>
        <stp>LastTradeToday</stp>
        <stp/>
        <stp>T</stp>
        <tr r="I28" s="2"/>
      </tp>
      <tp>
        <v>99.5</v>
        <stp/>
        <stp>ContractData</stp>
        <stp>C.US.EPV1519000</stp>
        <stp>LastTradeToday</stp>
        <stp/>
        <stp>T</stp>
        <tr r="I9" s="2"/>
      </tp>
      <tp>
        <v>97</v>
        <stp/>
        <stp>ContractData</stp>
        <stp>C.US.EPV1519050</stp>
        <stp>LastTradeToday</stp>
        <stp/>
        <stp>T</stp>
        <tr r="I10" s="2"/>
      </tp>
      <tp t="s">
        <v/>
        <stp/>
        <stp>ContractData</stp>
        <stp>C.US.EPV1519100</stp>
        <stp>LastTradeToday</stp>
        <stp/>
        <stp>T</stp>
        <tr r="I11" s="2"/>
      </tp>
      <tp t="s">
        <v/>
        <stp/>
        <stp>ContractData</stp>
        <stp>C.US.EPV1519150</stp>
        <stp>LastTradeToday</stp>
        <stp/>
        <stp>T</stp>
        <tr r="I12" s="2"/>
      </tp>
      <tp>
        <v>88.5</v>
        <stp/>
        <stp>ContractData</stp>
        <stp>C.US.EPV1519200</stp>
        <stp>LastTradeToday</stp>
        <stp/>
        <stp>T</stp>
        <tr r="I13" s="2"/>
      </tp>
      <tp>
        <v>86.5</v>
        <stp/>
        <stp>ContractData</stp>
        <stp>C.US.EPV1519250</stp>
        <stp>LastTradeToday</stp>
        <stp/>
        <stp>T</stp>
        <tr r="I14" s="2"/>
      </tp>
      <tp t="s">
        <v/>
        <stp/>
        <stp>ContractData</stp>
        <stp>C.US.EPV1519300</stp>
        <stp>LastTradeToday</stp>
        <stp/>
        <stp>T</stp>
        <tr r="I15" s="2"/>
      </tp>
      <tp>
        <v>79</v>
        <stp/>
        <stp>ContractData</stp>
        <stp>C.US.EPV1519350</stp>
        <stp>LastTradeToday</stp>
        <stp/>
        <stp>T</stp>
        <tr r="I16" s="2"/>
      </tp>
      <tp>
        <v>72.5</v>
        <stp/>
        <stp>ContractData</stp>
        <stp>C.US.EPV1519400</stp>
        <stp>LastTradeToday</stp>
        <stp/>
        <stp>T</stp>
        <tr r="I17" s="2"/>
      </tp>
      <tp>
        <v>66</v>
        <stp/>
        <stp>ContractData</stp>
        <stp>C.US.EPV1519450</stp>
        <stp>LastTradeToday</stp>
        <stp/>
        <stp>T</stp>
        <tr r="I18" s="2"/>
      </tp>
      <tp>
        <v>62.5</v>
        <stp/>
        <stp>ContractData</stp>
        <stp>C.US.EPV1519500</stp>
        <stp>LastTradeToday</stp>
        <stp/>
        <stp>T</stp>
        <tr r="I19" s="2"/>
      </tp>
      <tp>
        <v>48.25</v>
        <stp/>
        <stp>ContractData</stp>
        <stp>C.US.EPV1519550</stp>
        <stp>LastTradeToday</stp>
        <stp/>
        <stp>T</stp>
        <tr r="I20" s="2"/>
      </tp>
      <tp>
        <v>50</v>
        <stp/>
        <stp>ContractData</stp>
        <stp>C.US.EPV1519600</stp>
        <stp>LastTradeToday</stp>
        <stp/>
        <stp>T</stp>
        <tr r="I21" s="2"/>
      </tp>
      <tp>
        <v>40</v>
        <stp/>
        <stp>ContractData</stp>
        <stp>C.US.EPV1519650</stp>
        <stp>LastTradeToday</stp>
        <stp/>
        <stp>T</stp>
        <tr r="I22" s="2"/>
      </tp>
      <tp>
        <v>40</v>
        <stp/>
        <stp>ContractData</stp>
        <stp>C.US.EPV1519700</stp>
        <stp>LastTradeToday</stp>
        <stp/>
        <stp>T</stp>
        <tr r="I23" s="2"/>
      </tp>
      <tp>
        <v>37</v>
        <stp/>
        <stp>ContractData</stp>
        <stp>C.US.EPV1519750</stp>
        <stp>LastTradeToday</stp>
        <stp/>
        <stp>T</stp>
        <tr r="I24" s="2"/>
      </tp>
      <tp>
        <v>4.2</v>
        <stp/>
        <stp>ContractData</stp>
        <stp>P.US.EPV1519900</stp>
        <stp>LastTradeToday</stp>
        <stp/>
        <stp>T</stp>
        <tr r="I27" s="3"/>
      </tp>
      <tp>
        <v>5.5</v>
        <stp/>
        <stp>ContractData</stp>
        <stp>P.US.EPV1519950</stp>
        <stp>LastTradeToday</stp>
        <stp/>
        <stp>T</stp>
        <tr r="I28" s="3"/>
      </tp>
      <tp>
        <v>2.75</v>
        <stp/>
        <stp>ContractData</stp>
        <stp>P.US.EPV1519800</stp>
        <stp>LastTradeToday</stp>
        <stp/>
        <stp>T</stp>
        <tr r="I25" s="3"/>
      </tp>
      <tp>
        <v>3.65</v>
        <stp/>
        <stp>ContractData</stp>
        <stp>P.US.EPV1519850</stp>
        <stp>LastTradeToday</stp>
        <stp/>
        <stp>T</stp>
        <tr r="I26" s="3"/>
      </tp>
      <tp>
        <v>0.5</v>
        <stp/>
        <stp>ContractData</stp>
        <stp>P.US.EPV1519300</stp>
        <stp>LastTradeToday</stp>
        <stp/>
        <stp>T</stp>
        <tr r="I15" s="3"/>
      </tp>
      <tp>
        <v>0.55000000000000004</v>
        <stp/>
        <stp>ContractData</stp>
        <stp>P.US.EPV1519350</stp>
        <stp>LastTradeToday</stp>
        <stp/>
        <stp>T</stp>
        <tr r="I16" s="3"/>
      </tp>
      <tp>
        <v>0.45</v>
        <stp/>
        <stp>ContractData</stp>
        <stp>P.US.EPV1519200</stp>
        <stp>LastTradeToday</stp>
        <stp/>
        <stp>T</stp>
        <tr r="I13" s="3"/>
      </tp>
      <tp>
        <v>0.45</v>
        <stp/>
        <stp>ContractData</stp>
        <stp>P.US.EPV1519250</stp>
        <stp>LastTradeToday</stp>
        <stp/>
        <stp>T</stp>
        <tr r="I14" s="3"/>
      </tp>
      <tp>
        <v>0.3</v>
        <stp/>
        <stp>ContractData</stp>
        <stp>P.US.EPV1519100</stp>
        <stp>LastTradeToday</stp>
        <stp/>
        <stp>T</stp>
        <tr r="I11" s="3"/>
      </tp>
      <tp>
        <v>0.35000000000000003</v>
        <stp/>
        <stp>ContractData</stp>
        <stp>P.US.EPV1519150</stp>
        <stp>LastTradeToday</stp>
        <stp/>
        <stp>T</stp>
        <tr r="I12" s="3"/>
      </tp>
      <tp>
        <v>0.25</v>
        <stp/>
        <stp>ContractData</stp>
        <stp>P.US.EPV1519000</stp>
        <stp>LastTradeToday</stp>
        <stp/>
        <stp>T</stp>
        <tr r="I9" s="3"/>
      </tp>
      <tp>
        <v>0.2</v>
        <stp/>
        <stp>ContractData</stp>
        <stp>P.US.EPV1519050</stp>
        <stp>LastTradeToday</stp>
        <stp/>
        <stp>T</stp>
        <tr r="I10" s="3"/>
      </tp>
      <tp>
        <v>1.75</v>
        <stp/>
        <stp>ContractData</stp>
        <stp>P.US.EPV1519700</stp>
        <stp>LastTradeToday</stp>
        <stp/>
        <stp>T</stp>
        <tr r="I23" s="3"/>
      </tp>
      <tp>
        <v>2.15</v>
        <stp/>
        <stp>ContractData</stp>
        <stp>P.US.EPV1519750</stp>
        <stp>LastTradeToday</stp>
        <stp/>
        <stp>T</stp>
        <tr r="I24" s="3"/>
      </tp>
      <tp>
        <v>1.2</v>
        <stp/>
        <stp>ContractData</stp>
        <stp>P.US.EPV1519600</stp>
        <stp>LastTradeToday</stp>
        <stp/>
        <stp>T</stp>
        <tr r="I21" s="3"/>
      </tp>
      <tp>
        <v>1.5</v>
        <stp/>
        <stp>ContractData</stp>
        <stp>P.US.EPV1519650</stp>
        <stp>LastTradeToday</stp>
        <stp/>
        <stp>T</stp>
        <tr r="I22" s="3"/>
      </tp>
      <tp>
        <v>0.85</v>
        <stp/>
        <stp>ContractData</stp>
        <stp>P.US.EPV1519500</stp>
        <stp>LastTradeToday</stp>
        <stp/>
        <stp>T</stp>
        <tr r="I19" s="3"/>
      </tp>
      <tp>
        <v>1.05</v>
        <stp/>
        <stp>ContractData</stp>
        <stp>P.US.EPV1519550</stp>
        <stp>LastTradeToday</stp>
        <stp/>
        <stp>T</stp>
        <tr r="I20" s="3"/>
      </tp>
      <tp>
        <v>0.65</v>
        <stp/>
        <stp>ContractData</stp>
        <stp>P.US.EPV1519400</stp>
        <stp>LastTradeToday</stp>
        <stp/>
        <stp>T</stp>
        <tr r="I17" s="3"/>
      </tp>
      <tp>
        <v>0.70000000000000007</v>
        <stp/>
        <stp>ContractData</stp>
        <stp>P.US.EPV1519450</stp>
        <stp>LastTradeToday</stp>
        <stp/>
        <stp>T</stp>
        <tr r="I18" s="3"/>
      </tp>
      <tp>
        <v>132</v>
        <stp/>
        <stp>ContractData</stp>
        <stp>C.US.EPV1518800</stp>
        <stp>LastTradeToday</stp>
        <stp/>
        <stp>T</stp>
        <tr r="I5" s="2"/>
      </tp>
      <tp t="s">
        <v/>
        <stp/>
        <stp>ContractData</stp>
        <stp>C.US.EPV1518850</stp>
        <stp>LastTradeToday</stp>
        <stp/>
        <stp>T</stp>
        <tr r="I6" s="2"/>
      </tp>
      <tp t="s">
        <v/>
        <stp/>
        <stp>ContractData</stp>
        <stp>C.US.EPV1518900</stp>
        <stp>LastTradeToday</stp>
        <stp/>
        <stp>T</stp>
        <tr r="I7" s="2"/>
      </tp>
      <tp t="s">
        <v/>
        <stp/>
        <stp>ContractData</stp>
        <stp>C.US.EPV1518950</stp>
        <stp>LastTradeToday</stp>
        <stp/>
        <stp>T</stp>
        <tr r="I8" s="2"/>
      </tp>
      <tp t="s">
        <v/>
        <stp/>
        <stp>ContractData</stp>
        <stp>C.US.EPV1518600</stp>
        <stp>LastTradeToday</stp>
        <stp/>
        <stp>T</stp>
        <tr r="I1" s="2"/>
      </tp>
      <tp t="s">
        <v/>
        <stp/>
        <stp>ContractData</stp>
        <stp>C.US.EPV1518650</stp>
        <stp>LastTradeToday</stp>
        <stp/>
        <stp>T</stp>
        <tr r="I2" s="2"/>
      </tp>
      <tp t="s">
        <v/>
        <stp/>
        <stp>ContractData</stp>
        <stp>C.US.EPV1518700</stp>
        <stp>LastTradeToday</stp>
        <stp/>
        <stp>T</stp>
        <tr r="I3" s="2"/>
      </tp>
      <tp t="s">
        <v/>
        <stp/>
        <stp>ContractData</stp>
        <stp>C.US.EPV1518750</stp>
        <stp>LastTradeToday</stp>
        <stp/>
        <stp>T</stp>
        <tr r="I4" s="2"/>
      </tp>
      <tp>
        <v>0.25</v>
        <stp/>
        <stp>ContractData</stp>
        <stp>P.US.EPV1518900</stp>
        <stp>LastTradeToday</stp>
        <stp/>
        <stp>T</stp>
        <tr r="I7" s="3"/>
      </tp>
      <tp>
        <v>0.3</v>
        <stp/>
        <stp>ContractData</stp>
        <stp>P.US.EPV1518950</stp>
        <stp>LastTradeToday</stp>
        <stp/>
        <stp>T</stp>
        <tr r="I8" s="3"/>
      </tp>
      <tp>
        <v>0.2</v>
        <stp/>
        <stp>ContractData</stp>
        <stp>P.US.EPV1518800</stp>
        <stp>LastTradeToday</stp>
        <stp/>
        <stp>T</stp>
        <tr r="I5" s="3"/>
      </tp>
      <tp>
        <v>0.25</v>
        <stp/>
        <stp>ContractData</stp>
        <stp>P.US.EPV1518850</stp>
        <stp>LastTradeToday</stp>
        <stp/>
        <stp>T</stp>
        <tr r="I6" s="3"/>
      </tp>
      <tp t="s">
        <v/>
        <stp/>
        <stp>ContractData</stp>
        <stp>P.US.EPV1518700</stp>
        <stp>LastTradeToday</stp>
        <stp/>
        <stp>T</stp>
        <tr r="I3" s="3"/>
      </tp>
      <tp>
        <v>0.1</v>
        <stp/>
        <stp>ContractData</stp>
        <stp>P.US.EPV1518750</stp>
        <stp>LastTradeToday</stp>
        <stp/>
        <stp>T</stp>
        <tr r="I4" s="3"/>
      </tp>
      <tp>
        <v>0.05</v>
        <stp/>
        <stp>ContractData</stp>
        <stp>P.US.EPV1518600</stp>
        <stp>LastTradeToday</stp>
        <stp/>
        <stp>T</stp>
        <tr r="I1" s="3"/>
      </tp>
      <tp>
        <v>0.1</v>
        <stp/>
        <stp>ContractData</stp>
        <stp>P.US.EPV1518650</stp>
        <stp>LastTradeToday</stp>
        <stp/>
        <stp>T</stp>
        <tr r="I2" s="3"/>
      </tp>
      <tp>
        <v>0.05</v>
        <stp/>
        <stp>ContractData</stp>
        <stp>C.US.EPV1521000</stp>
        <stp>LastTradeToday</stp>
        <stp/>
        <stp>T</stp>
        <tr r="I49" s="2"/>
      </tp>
      <tp t="s">
        <v/>
        <stp/>
        <stp>ContractData</stp>
        <stp>C.US.EPV1521050</stp>
        <stp>LastTradeToday</stp>
        <stp/>
        <stp>T</stp>
        <tr r="I50" s="2"/>
      </tp>
      <tp>
        <v>0.05</v>
        <stp/>
        <stp>ContractData</stp>
        <stp>C.US.EPV1521100</stp>
        <stp>LastTradeToday</stp>
        <stp/>
        <stp>T</stp>
        <tr r="I51" s="2"/>
      </tp>
      <tp t="s">
        <v/>
        <stp/>
        <stp>ContractData</stp>
        <stp>C.US.EPV1521150</stp>
        <stp>LastTradeToday</stp>
        <stp/>
        <stp>T</stp>
        <tr r="I52" s="2"/>
      </tp>
      <tp t="s">
        <v/>
        <stp/>
        <stp>ContractData</stp>
        <stp>C.US.EPV1521200</stp>
        <stp>LastTradeToday</stp>
        <stp/>
        <stp>T</stp>
        <tr r="I53" s="2"/>
      </tp>
      <tp>
        <v>0.05</v>
        <stp/>
        <stp>ContractData</stp>
        <stp>C.US.EPV1521250</stp>
        <stp>LastTradeToday</stp>
        <stp/>
        <stp>T</stp>
        <tr r="I54" s="2"/>
      </tp>
      <tp t="s">
        <v/>
        <stp/>
        <stp>ContractData</stp>
        <stp>C.US.EPV1521300</stp>
        <stp>LastTradeToday</stp>
        <stp/>
        <stp>T</stp>
        <tr r="I55" s="2"/>
      </tp>
      <tp t="s">
        <v/>
        <stp/>
        <stp>ContractData</stp>
        <stp>C.US.EPV1521350</stp>
        <stp>LastTradeToday</stp>
        <stp/>
        <stp>T</stp>
        <tr r="I56" s="2"/>
      </tp>
      <tp t="s">
        <v/>
        <stp/>
        <stp>ContractData</stp>
        <stp>C.US.EPV1521400</stp>
        <stp>LastTradeToday</stp>
        <stp/>
        <stp>T</stp>
        <tr r="I57" s="2"/>
      </tp>
      <tp t="s">
        <v/>
        <stp/>
        <stp>ContractData</stp>
        <stp>C.US.EPV1521450</stp>
        <stp>LastTradeToday</stp>
        <stp/>
        <stp>T</stp>
        <tr r="I58" s="2"/>
      </tp>
      <tp t="s">
        <v/>
        <stp/>
        <stp>ContractData</stp>
        <stp>C.US.EPV1521500</stp>
        <stp>LastTradeToday</stp>
        <stp/>
        <stp>T</stp>
        <tr r="I59" s="2"/>
      </tp>
      <tp t="s">
        <v/>
        <stp/>
        <stp>ContractData</stp>
        <stp>C.US.EPV1521550</stp>
        <stp>LastTradeToday</stp>
        <stp/>
        <stp>T</stp>
        <tr r="I60" s="2"/>
      </tp>
      <tp t="s">
        <v/>
        <stp/>
        <stp>ContractData</stp>
        <stp>C.US.EPV1521600</stp>
        <stp>LastTradeToday</stp>
        <stp/>
        <stp>T</stp>
        <tr r="I61" s="2"/>
      </tp>
      <tp t="s">
        <v/>
        <stp/>
        <stp>ContractData</stp>
        <stp>P.US.EPV1521300</stp>
        <stp>LastTradeToday</stp>
        <stp/>
        <stp>T</stp>
        <tr r="I55" s="3"/>
      </tp>
      <tp t="s">
        <v/>
        <stp/>
        <stp>ContractData</stp>
        <stp>P.US.EPV1521350</stp>
        <stp>LastTradeToday</stp>
        <stp/>
        <stp>T</stp>
        <tr r="I56" s="3"/>
      </tp>
      <tp t="s">
        <v/>
        <stp/>
        <stp>ContractData</stp>
        <stp>P.US.EPV1521200</stp>
        <stp>LastTradeToday</stp>
        <stp/>
        <stp>T</stp>
        <tr r="I53" s="3"/>
      </tp>
      <tp t="s">
        <v/>
        <stp/>
        <stp>ContractData</stp>
        <stp>P.US.EPV1521250</stp>
        <stp>LastTradeToday</stp>
        <stp/>
        <stp>T</stp>
        <tr r="I54" s="3"/>
      </tp>
      <tp t="s">
        <v/>
        <stp/>
        <stp>ContractData</stp>
        <stp>P.US.EPV1521100</stp>
        <stp>LastTradeToday</stp>
        <stp/>
        <stp>T</stp>
        <tr r="I51" s="3"/>
      </tp>
      <tp t="s">
        <v/>
        <stp/>
        <stp>ContractData</stp>
        <stp>P.US.EPV1521150</stp>
        <stp>LastTradeToday</stp>
        <stp/>
        <stp>T</stp>
        <tr r="I52" s="3"/>
      </tp>
      <tp t="s">
        <v/>
        <stp/>
        <stp>ContractData</stp>
        <stp>P.US.EPV1521000</stp>
        <stp>LastTradeToday</stp>
        <stp/>
        <stp>T</stp>
        <tr r="I49" s="3"/>
      </tp>
      <tp t="s">
        <v/>
        <stp/>
        <stp>ContractData</stp>
        <stp>P.US.EPV1521050</stp>
        <stp>LastTradeToday</stp>
        <stp/>
        <stp>T</stp>
        <tr r="I50" s="3"/>
      </tp>
      <tp t="s">
        <v/>
        <stp/>
        <stp>ContractData</stp>
        <stp>P.US.EPV1521600</stp>
        <stp>LastTradeToday</stp>
        <stp/>
        <stp>T</stp>
        <tr r="I61" s="3"/>
      </tp>
      <tp t="s">
        <v/>
        <stp/>
        <stp>ContractData</stp>
        <stp>P.US.EPV1521500</stp>
        <stp>LastTradeToday</stp>
        <stp/>
        <stp>T</stp>
        <tr r="I59" s="3"/>
      </tp>
      <tp t="s">
        <v/>
        <stp/>
        <stp>ContractData</stp>
        <stp>P.US.EPV1521550</stp>
        <stp>LastTradeToday</stp>
        <stp/>
        <stp>T</stp>
        <tr r="I60" s="3"/>
      </tp>
      <tp t="s">
        <v/>
        <stp/>
        <stp>ContractData</stp>
        <stp>P.US.EPV1521400</stp>
        <stp>LastTradeToday</stp>
        <stp/>
        <stp>T</stp>
        <tr r="I57" s="3"/>
      </tp>
      <tp t="s">
        <v/>
        <stp/>
        <stp>ContractData</stp>
        <stp>P.US.EPV1521450</stp>
        <stp>LastTradeToday</stp>
        <stp/>
        <stp>T</stp>
        <tr r="I58" s="3"/>
      </tp>
      <tp>
        <v>0.1</v>
        <stp/>
        <stp>ContractData</stp>
        <stp>C.US.EPV1520800</stp>
        <stp>LastTradeToday</stp>
        <stp/>
        <stp>T</stp>
        <tr r="I45" s="2"/>
      </tp>
      <tp t="s">
        <v/>
        <stp/>
        <stp>ContractData</stp>
        <stp>C.US.EPV1520850</stp>
        <stp>LastTradeToday</stp>
        <stp/>
        <stp>T</stp>
        <tr r="I46" s="2"/>
      </tp>
      <tp t="s">
        <v/>
        <stp/>
        <stp>ContractData</stp>
        <stp>C.US.EPV1520900</stp>
        <stp>LastTradeToday</stp>
        <stp/>
        <stp>T</stp>
        <tr r="I47" s="2"/>
      </tp>
      <tp>
        <v>0.05</v>
        <stp/>
        <stp>ContractData</stp>
        <stp>C.US.EPV1520950</stp>
        <stp>LastTradeToday</stp>
        <stp/>
        <stp>T</stp>
        <tr r="I48" s="2"/>
      </tp>
      <tp>
        <v>15.5</v>
        <stp/>
        <stp>ContractData</stp>
        <stp>C.US.EPV1520000</stp>
        <stp>LastTradeToday</stp>
        <stp/>
        <stp>T</stp>
        <tr r="I29" s="2"/>
      </tp>
      <tp>
        <v>12.75</v>
        <stp/>
        <stp>ContractData</stp>
        <stp>C.US.EPV1520050</stp>
        <stp>LastTradeToday</stp>
        <stp/>
        <stp>T</stp>
        <tr r="I30" s="2"/>
      </tp>
      <tp>
        <v>9.75</v>
        <stp/>
        <stp>ContractData</stp>
        <stp>C.US.EPV1520100</stp>
        <stp>LastTradeToday</stp>
        <stp/>
        <stp>T</stp>
        <tr r="I31" s="2"/>
      </tp>
      <tp>
        <v>7.25</v>
        <stp/>
        <stp>ContractData</stp>
        <stp>C.US.EPV1520150</stp>
        <stp>LastTradeToday</stp>
        <stp/>
        <stp>T</stp>
        <tr r="I32" s="2"/>
      </tp>
      <tp>
        <v>5</v>
        <stp/>
        <stp>ContractData</stp>
        <stp>C.US.EPV1520200</stp>
        <stp>LastTradeToday</stp>
        <stp/>
        <stp>T</stp>
        <tr r="I33" s="2"/>
      </tp>
      <tp>
        <v>3.5</v>
        <stp/>
        <stp>ContractData</stp>
        <stp>C.US.EPV1520250</stp>
        <stp>LastTradeToday</stp>
        <stp/>
        <stp>T</stp>
        <tr r="I34" s="2"/>
      </tp>
      <tp>
        <v>2.25</v>
        <stp/>
        <stp>ContractData</stp>
        <stp>C.US.EPV1520300</stp>
        <stp>LastTradeToday</stp>
        <stp/>
        <stp>T</stp>
        <tr r="I35" s="2"/>
      </tp>
      <tp>
        <v>1.5</v>
        <stp/>
        <stp>ContractData</stp>
        <stp>C.US.EPV1520350</stp>
        <stp>LastTradeToday</stp>
        <stp/>
        <stp>T</stp>
        <tr r="I36" s="2"/>
      </tp>
      <tp>
        <v>1</v>
        <stp/>
        <stp>ContractData</stp>
        <stp>C.US.EPV1520400</stp>
        <stp>LastTradeToday</stp>
        <stp/>
        <stp>T</stp>
        <tr r="I37" s="2"/>
      </tp>
      <tp>
        <v>0.65</v>
        <stp/>
        <stp>ContractData</stp>
        <stp>C.US.EPV1520450</stp>
        <stp>LastTradeToday</stp>
        <stp/>
        <stp>T</stp>
        <tr r="I38" s="2"/>
      </tp>
      <tp>
        <v>0.45</v>
        <stp/>
        <stp>ContractData</stp>
        <stp>C.US.EPV1520500</stp>
        <stp>LastTradeToday</stp>
        <stp/>
        <stp>T</stp>
        <tr r="I39" s="2"/>
      </tp>
      <tp>
        <v>0.35000000000000003</v>
        <stp/>
        <stp>ContractData</stp>
        <stp>C.US.EPV1520550</stp>
        <stp>LastTradeToday</stp>
        <stp/>
        <stp>T</stp>
        <tr r="I40" s="2"/>
      </tp>
      <tp>
        <v>0.25</v>
        <stp/>
        <stp>ContractData</stp>
        <stp>C.US.EPV1520600</stp>
        <stp>LastTradeToday</stp>
        <stp/>
        <stp>T</stp>
        <tr r="I41" s="2"/>
      </tp>
      <tp t="s">
        <v/>
        <stp/>
        <stp>ContractData</stp>
        <stp>C.US.EPV1520650</stp>
        <stp>LastTradeToday</stp>
        <stp/>
        <stp>T</stp>
        <tr r="I42" s="2"/>
      </tp>
      <tp>
        <v>0.15</v>
        <stp/>
        <stp>ContractData</stp>
        <stp>C.US.EPV1520700</stp>
        <stp>LastTradeToday</stp>
        <stp/>
        <stp>T</stp>
        <tr r="I43" s="2"/>
      </tp>
      <tp>
        <v>0.15</v>
        <stp/>
        <stp>ContractData</stp>
        <stp>C.US.EPV1520750</stp>
        <stp>LastTradeToday</stp>
        <stp/>
        <stp>T</stp>
        <tr r="I44" s="2"/>
      </tp>
      <tp t="s">
        <v/>
        <stp/>
        <stp>ContractData</stp>
        <stp>P.US.EPV1520900</stp>
        <stp>LastTradeToday</stp>
        <stp/>
        <stp>T</stp>
        <tr r="I47" s="3"/>
      </tp>
      <tp t="s">
        <v/>
        <stp/>
        <stp>ContractData</stp>
        <stp>P.US.EPV1520950</stp>
        <stp>LastTradeToday</stp>
        <stp/>
        <stp>T</stp>
        <tr r="I48" s="3"/>
      </tp>
      <tp t="s">
        <v/>
        <stp/>
        <stp>ContractData</stp>
        <stp>P.US.EPV1520800</stp>
        <stp>LastTradeToday</stp>
        <stp/>
        <stp>T</stp>
        <tr r="I45" s="3"/>
      </tp>
      <tp t="s">
        <v/>
        <stp/>
        <stp>ContractData</stp>
        <stp>P.US.EPV1520850</stp>
        <stp>LastTradeToday</stp>
        <stp/>
        <stp>T</stp>
        <tr r="I46" s="3"/>
      </tp>
      <tp>
        <v>28.5</v>
        <stp/>
        <stp>ContractData</stp>
        <stp>P.US.EPV1520300</stp>
        <stp>LastTradeToday</stp>
        <stp/>
        <stp>T</stp>
        <tr r="I35" s="3"/>
      </tp>
      <tp t="s">
        <v/>
        <stp/>
        <stp>ContractData</stp>
        <stp>P.US.EPV1520350</stp>
        <stp>LastTradeToday</stp>
        <stp/>
        <stp>T</stp>
        <tr r="I36" s="3"/>
      </tp>
      <tp>
        <v>14</v>
        <stp/>
        <stp>ContractData</stp>
        <stp>P.US.EPV1520200</stp>
        <stp>LastTradeToday</stp>
        <stp/>
        <stp>T</stp>
        <tr r="I33" s="3"/>
      </tp>
      <tp>
        <v>19.25</v>
        <stp/>
        <stp>ContractData</stp>
        <stp>P.US.EPV1520250</stp>
        <stp>LastTradeToday</stp>
        <stp/>
        <stp>T</stp>
        <tr r="I34" s="3"/>
      </tp>
      <tp>
        <v>10.25</v>
        <stp/>
        <stp>ContractData</stp>
        <stp>P.US.EPV1520100</stp>
        <stp>LastTradeToday</stp>
        <stp/>
        <stp>T</stp>
        <tr r="I31" s="3"/>
      </tp>
      <tp>
        <v>13.5</v>
        <stp/>
        <stp>ContractData</stp>
        <stp>P.US.EPV1520150</stp>
        <stp>LastTradeToday</stp>
        <stp/>
        <stp>T</stp>
        <tr r="I32" s="3"/>
      </tp>
      <tp>
        <v>6.5</v>
        <stp/>
        <stp>ContractData</stp>
        <stp>P.US.EPV1520000</stp>
        <stp>LastTradeToday</stp>
        <stp/>
        <stp>T</stp>
        <tr r="I29" s="3"/>
      </tp>
      <tp>
        <v>8.5</v>
        <stp/>
        <stp>ContractData</stp>
        <stp>P.US.EPV1520050</stp>
        <stp>LastTradeToday</stp>
        <stp/>
        <stp>T</stp>
        <tr r="I30" s="3"/>
      </tp>
      <tp t="s">
        <v/>
        <stp/>
        <stp>ContractData</stp>
        <stp>P.US.EPV1520700</stp>
        <stp>LastTradeToday</stp>
        <stp/>
        <stp>T</stp>
        <tr r="I43" s="3"/>
      </tp>
      <tp t="s">
        <v/>
        <stp/>
        <stp>ContractData</stp>
        <stp>P.US.EPV1520750</stp>
        <stp>LastTradeToday</stp>
        <stp/>
        <stp>T</stp>
        <tr r="I44" s="3"/>
      </tp>
      <tp t="s">
        <v/>
        <stp/>
        <stp>ContractData</stp>
        <stp>P.US.EPV1520600</stp>
        <stp>LastTradeToday</stp>
        <stp/>
        <stp>T</stp>
        <tr r="I41" s="3"/>
      </tp>
      <tp t="s">
        <v/>
        <stp/>
        <stp>ContractData</stp>
        <stp>P.US.EPV1520650</stp>
        <stp>LastTradeToday</stp>
        <stp/>
        <stp>T</stp>
        <tr r="I42" s="3"/>
      </tp>
      <tp t="s">
        <v/>
        <stp/>
        <stp>ContractData</stp>
        <stp>P.US.EPV1520500</stp>
        <stp>LastTradeToday</stp>
        <stp/>
        <stp>T</stp>
        <tr r="I39" s="3"/>
      </tp>
      <tp t="s">
        <v/>
        <stp/>
        <stp>ContractData</stp>
        <stp>P.US.EPV1520550</stp>
        <stp>LastTradeToday</stp>
        <stp/>
        <stp>T</stp>
        <tr r="I40" s="3"/>
      </tp>
      <tp>
        <v>28</v>
        <stp/>
        <stp>ContractData</stp>
        <stp>P.US.EPV1520400</stp>
        <stp>LastTradeToday</stp>
        <stp/>
        <stp>T</stp>
        <tr r="I37" s="3"/>
      </tp>
      <tp t="s">
        <v/>
        <stp/>
        <stp>ContractData</stp>
        <stp>P.US.EPV1520450</stp>
        <stp>LastTradeToday</stp>
        <stp/>
        <stp>T</stp>
        <tr r="I38" s="3"/>
      </tp>
      <tp>
        <v>0.34722222222222221</v>
        <stp/>
        <stp>ContractData</stp>
        <stp>P.US.EPV1520100</stp>
        <stp>HIghTime</stp>
        <stp/>
        <stp>T</stp>
        <tr r="AA6" s="1"/>
      </tp>
      <tp>
        <v>0.33055555555555555</v>
        <stp/>
        <stp>ContractData</stp>
        <stp>C.US.EPV1520100</stp>
        <stp>LowTime</stp>
        <stp/>
        <stp>T</stp>
        <tr r="K6" s="1"/>
      </tp>
      <tp>
        <v>0.42569444444444443</v>
        <stp/>
        <stp>ContractData</stp>
        <stp>P.US.EPV1520100</stp>
        <stp>LowTime</stp>
        <stp/>
        <stp>T</stp>
        <tr r="AC6" s="1"/>
      </tp>
      <tp>
        <v>0.44513888888888886</v>
        <stp/>
        <stp>ContractData</stp>
        <stp>C.US.EPV1521500</stp>
        <stp>BidAskorTradeTiMe</stp>
        <stp/>
        <stp>T</stp>
        <tr r="F59" s="2"/>
      </tp>
      <tp>
        <v>0.44513888888888886</v>
        <stp/>
        <stp>ContractData</stp>
        <stp>C.US.EPV1521400</stp>
        <stp>BidAskorTradeTiMe</stp>
        <stp/>
        <stp>T</stp>
        <tr r="F57" s="2"/>
      </tp>
      <tp>
        <v>0.44513888888888886</v>
        <stp/>
        <stp>ContractData</stp>
        <stp>C.US.EPV1521600</stp>
        <stp>BidAskorTradeTiMe</stp>
        <stp/>
        <stp>T</stp>
        <tr r="F61" s="2"/>
      </tp>
      <tp>
        <v>0.44513888888888886</v>
        <stp/>
        <stp>ContractData</stp>
        <stp>C.US.EPV1521100</stp>
        <stp>BidAskorTradeTiMe</stp>
        <stp/>
        <stp>T</stp>
        <tr r="F51" s="2"/>
      </tp>
      <tp>
        <v>0.44513888888888886</v>
        <stp/>
        <stp>ContractData</stp>
        <stp>C.US.EPV1521000</stp>
        <stp>BidAskorTradeTiMe</stp>
        <stp/>
        <stp>T</stp>
        <tr r="F49" s="2"/>
      </tp>
      <tp>
        <v>0.45347222222222222</v>
        <stp/>
        <stp>ContractData</stp>
        <stp>C.US.EPV1521300</stp>
        <stp>BidAskorTradeTiMe</stp>
        <stp/>
        <stp>T</stp>
        <tr r="F55" s="2"/>
      </tp>
      <tp>
        <v>0.46180555555555558</v>
        <stp/>
        <stp>ContractData</stp>
        <stp>C.US.EPV1521200</stp>
        <stp>BidAskorTradeTiMe</stp>
        <stp/>
        <stp>T</stp>
        <tr r="F53" s="2"/>
      </tp>
      <tp t="s">
        <v/>
        <stp/>
        <stp>ContractData</stp>
        <stp>P.US.EPV1521600</stp>
        <stp>BidAskorTradeTiMe</stp>
        <stp/>
        <stp>T</stp>
        <tr r="F61" s="3"/>
      </tp>
      <tp t="s">
        <v/>
        <stp/>
        <stp>ContractData</stp>
        <stp>P.US.EPV1521400</stp>
        <stp>BidAskorTradeTiMe</stp>
        <stp/>
        <stp>T</stp>
        <tr r="F57" s="3"/>
      </tp>
      <tp t="s">
        <v/>
        <stp/>
        <stp>ContractData</stp>
        <stp>P.US.EPV1521500</stp>
        <stp>BidAskorTradeTiMe</stp>
        <stp/>
        <stp>T</stp>
        <tr r="F59" s="3"/>
      </tp>
      <tp t="s">
        <v/>
        <stp/>
        <stp>ContractData</stp>
        <stp>P.US.EPV1521200</stp>
        <stp>BidAskorTradeTiMe</stp>
        <stp/>
        <stp>T</stp>
        <tr r="F53" s="3"/>
      </tp>
      <tp t="s">
        <v/>
        <stp/>
        <stp>ContractData</stp>
        <stp>P.US.EPV1521300</stp>
        <stp>BidAskorTradeTiMe</stp>
        <stp/>
        <stp>T</stp>
        <tr r="F55" s="3"/>
      </tp>
      <tp>
        <v>0.41458333333333336</v>
        <stp/>
        <stp>ContractData</stp>
        <stp>P.US.EPV1521000</stp>
        <stp>BidAskorTradeTiMe</stp>
        <stp/>
        <stp>T</stp>
        <tr r="F49" s="3"/>
      </tp>
      <tp t="s">
        <v/>
        <stp/>
        <stp>ContractData</stp>
        <stp>P.US.EPV1521100</stp>
        <stp>BidAskorTradeTiMe</stp>
        <stp/>
        <stp>T</stp>
        <tr r="F51" s="3"/>
      </tp>
      <tp>
        <v>0.47916666666666669</v>
        <stp/>
        <stp>ContractData</stp>
        <stp>C.US.EPV1520500</stp>
        <stp>BidAskorTradeTiMe</stp>
        <stp/>
        <stp>T</stp>
        <tr r="F39" s="2"/>
      </tp>
      <tp>
        <v>0.48402777777777778</v>
        <stp/>
        <stp>ContractData</stp>
        <stp>C.US.EPV1520400</stp>
        <stp>BidAskorTradeTiMe</stp>
        <stp/>
        <stp>T</stp>
        <tr r="F37" s="2"/>
      </tp>
      <tp>
        <v>0.46736111111111112</v>
        <stp/>
        <stp>ContractData</stp>
        <stp>C.US.EPV1520700</stp>
        <stp>BidAskorTradeTiMe</stp>
        <stp/>
        <stp>T</stp>
        <tr r="F43" s="2"/>
      </tp>
      <tp>
        <v>0.46527777777777779</v>
        <stp/>
        <stp>ContractData</stp>
        <stp>C.US.EPV1520600</stp>
        <stp>BidAskorTradeTiMe</stp>
        <stp/>
        <stp>T</stp>
        <tr r="F41" s="2"/>
      </tp>
      <tp>
        <v>0.48680555555555555</v>
        <stp/>
        <stp>ContractData</stp>
        <stp>C.US.EPV1520100</stp>
        <stp>BidAskorTradeTiMe</stp>
        <stp/>
        <stp>T</stp>
        <tr r="F31" s="2"/>
      </tp>
      <tp>
        <v>0.48680555555555555</v>
        <stp/>
        <stp>ContractData</stp>
        <stp>C.US.EPV1520000</stp>
        <stp>BidAskorTradeTiMe</stp>
        <stp/>
        <stp>T</stp>
        <tr r="F29" s="2"/>
      </tp>
      <tp>
        <v>0.48680555555555555</v>
        <stp/>
        <stp>ContractData</stp>
        <stp>C.US.EPV1520300</stp>
        <stp>BidAskorTradeTiMe</stp>
        <stp/>
        <stp>T</stp>
        <tr r="F35" s="2"/>
      </tp>
      <tp>
        <v>0.4861111111111111</v>
        <stp/>
        <stp>ContractData</stp>
        <stp>C.US.EPV1520200</stp>
        <stp>BidAskorTradeTiMe</stp>
        <stp/>
        <stp>T</stp>
        <tr r="F33" s="2"/>
      </tp>
      <tp>
        <v>0.4513888888888889</v>
        <stp/>
        <stp>ContractData</stp>
        <stp>C.US.EPV1520900</stp>
        <stp>BidAskorTradeTiMe</stp>
        <stp/>
        <stp>T</stp>
        <tr r="F47" s="2"/>
      </tp>
      <tp>
        <v>0.45624999999999999</v>
        <stp/>
        <stp>ContractData</stp>
        <stp>C.US.EPV1520800</stp>
        <stp>BidAskorTradeTiMe</stp>
        <stp/>
        <stp>T</stp>
        <tr r="F45" s="2"/>
      </tp>
      <tp>
        <v>0.48680555555555555</v>
        <stp/>
        <stp>ContractData</stp>
        <stp>P.US.EPV1520600</stp>
        <stp>BidAskorTradeTiMe</stp>
        <stp/>
        <stp>T</stp>
        <tr r="F41" s="3"/>
      </tp>
      <tp>
        <v>0.48541666666666666</v>
        <stp/>
        <stp>ContractData</stp>
        <stp>P.US.EPV1520700</stp>
        <stp>BidAskorTradeTiMe</stp>
        <stp/>
        <stp>T</stp>
        <tr r="F43" s="3"/>
      </tp>
      <tp>
        <v>0.48541666666666666</v>
        <stp/>
        <stp>ContractData</stp>
        <stp>P.US.EPV1520400</stp>
        <stp>BidAskorTradeTiMe</stp>
        <stp/>
        <stp>T</stp>
        <tr r="F37" s="3"/>
      </tp>
      <tp>
        <v>0.48680555555555555</v>
        <stp/>
        <stp>ContractData</stp>
        <stp>P.US.EPV1520500</stp>
        <stp>BidAskorTradeTiMe</stp>
        <stp/>
        <stp>T</stp>
        <tr r="F39" s="3"/>
      </tp>
      <tp>
        <v>0.48680555555555555</v>
        <stp/>
        <stp>ContractData</stp>
        <stp>P.US.EPV1520200</stp>
        <stp>BidAskorTradeTiMe</stp>
        <stp/>
        <stp>T</stp>
        <tr r="F33" s="3"/>
      </tp>
      <tp>
        <v>0.48402777777777778</v>
        <stp/>
        <stp>ContractData</stp>
        <stp>P.US.EPV1520300</stp>
        <stp>BidAskorTradeTiMe</stp>
        <stp/>
        <stp>T</stp>
        <tr r="F35" s="3"/>
      </tp>
      <tp>
        <v>0.48680555555555555</v>
        <stp/>
        <stp>ContractData</stp>
        <stp>P.US.EPV1520000</stp>
        <stp>BidAskorTradeTiMe</stp>
        <stp/>
        <stp>T</stp>
        <tr r="F29" s="3"/>
      </tp>
      <tp>
        <v>0.48680555555555555</v>
        <stp/>
        <stp>ContractData</stp>
        <stp>P.US.EPV1520100</stp>
        <stp>BidAskorTradeTiMe</stp>
        <stp/>
        <stp>T</stp>
        <tr r="F31" s="3"/>
      </tp>
      <tp>
        <v>0.41805555555555557</v>
        <stp/>
        <stp>ContractData</stp>
        <stp>P.US.EPV1520800</stp>
        <stp>BidAskorTradeTiMe</stp>
        <stp/>
        <stp>T</stp>
        <tr r="F45" s="3"/>
      </tp>
      <tp t="s">
        <v/>
        <stp/>
        <stp>ContractData</stp>
        <stp>P.US.EPV1520900</stp>
        <stp>BidAskorTradeTiMe</stp>
        <stp/>
        <stp>T</stp>
        <tr r="F47" s="3"/>
      </tp>
      <tp>
        <v>0.48541666666666666</v>
        <stp/>
        <stp>ContractData</stp>
        <stp>C.US.EPV1519500</stp>
        <stp>BidAskorTradeTiMe</stp>
        <stp/>
        <stp>T</stp>
        <tr r="F19" s="2"/>
      </tp>
      <tp>
        <v>0.48541666666666666</v>
        <stp/>
        <stp>ContractData</stp>
        <stp>C.US.EPV1519400</stp>
        <stp>BidAskorTradeTiMe</stp>
        <stp/>
        <stp>T</stp>
        <tr r="F17" s="2"/>
      </tp>
      <tp>
        <v>0.4861111111111111</v>
        <stp/>
        <stp>ContractData</stp>
        <stp>C.US.EPV1519700</stp>
        <stp>BidAskorTradeTiMe</stp>
        <stp/>
        <stp>T</stp>
        <tr r="F23" s="2"/>
      </tp>
      <tp>
        <v>0.48541666666666666</v>
        <stp/>
        <stp>ContractData</stp>
        <stp>C.US.EPV1519600</stp>
        <stp>BidAskorTradeTiMe</stp>
        <stp/>
        <stp>T</stp>
        <tr r="F21" s="2"/>
      </tp>
      <tp>
        <v>0.48680555555555555</v>
        <stp/>
        <stp>ContractData</stp>
        <stp>C.US.EPV1519100</stp>
        <stp>BidAskorTradeTiMe</stp>
        <stp/>
        <stp>T</stp>
        <tr r="F11" s="2"/>
      </tp>
      <tp>
        <v>0.4861111111111111</v>
        <stp/>
        <stp>ContractData</stp>
        <stp>C.US.EPV1519000</stp>
        <stp>BidAskorTradeTiMe</stp>
        <stp/>
        <stp>T</stp>
        <tr r="F9" s="2"/>
      </tp>
      <tp>
        <v>0.48680555555555555</v>
        <stp/>
        <stp>ContractData</stp>
        <stp>C.US.EPV1519300</stp>
        <stp>BidAskorTradeTiMe</stp>
        <stp/>
        <stp>T</stp>
        <tr r="F15" s="2"/>
      </tp>
      <tp>
        <v>0.48541666666666666</v>
        <stp/>
        <stp>ContractData</stp>
        <stp>C.US.EPV1519200</stp>
        <stp>BidAskorTradeTiMe</stp>
        <stp/>
        <stp>T</stp>
        <tr r="F13" s="2"/>
      </tp>
      <tp>
        <v>0.48680555555555555</v>
        <stp/>
        <stp>ContractData</stp>
        <stp>C.US.EPV1519900</stp>
        <stp>BidAskorTradeTiMe</stp>
        <stp/>
        <stp>T</stp>
        <tr r="F27" s="2"/>
      </tp>
      <tp>
        <v>0.48680555555555555</v>
        <stp/>
        <stp>ContractData</stp>
        <stp>C.US.EPV1519800</stp>
        <stp>BidAskorTradeTiMe</stp>
        <stp/>
        <stp>T</stp>
        <tr r="F25" s="2"/>
      </tp>
      <tp>
        <v>0.48541666666666666</v>
        <stp/>
        <stp>ContractData</stp>
        <stp>P.US.EPV1519600</stp>
        <stp>BidAskorTradeTiMe</stp>
        <stp/>
        <stp>T</stp>
        <tr r="F21" s="3"/>
      </tp>
      <tp>
        <v>0.48680555555555555</v>
        <stp/>
        <stp>ContractData</stp>
        <stp>P.US.EPV1519700</stp>
        <stp>BidAskorTradeTiMe</stp>
        <stp/>
        <stp>T</stp>
        <tr r="F23" s="3"/>
      </tp>
      <tp>
        <v>0.48402777777777778</v>
        <stp/>
        <stp>ContractData</stp>
        <stp>P.US.EPV1519400</stp>
        <stp>BidAskorTradeTiMe</stp>
        <stp/>
        <stp>T</stp>
        <tr r="F17" s="3"/>
      </tp>
      <tp>
        <v>0.4861111111111111</v>
        <stp/>
        <stp>ContractData</stp>
        <stp>P.US.EPV1519500</stp>
        <stp>BidAskorTradeTiMe</stp>
        <stp/>
        <stp>T</stp>
        <tr r="F19" s="3"/>
      </tp>
      <tp>
        <v>0.46597222222222223</v>
        <stp/>
        <stp>ContractData</stp>
        <stp>P.US.EPV1519200</stp>
        <stp>BidAskorTradeTiMe</stp>
        <stp/>
        <stp>T</stp>
        <tr r="F13" s="3"/>
      </tp>
      <tp>
        <v>0.47638888888888886</v>
        <stp/>
        <stp>ContractData</stp>
        <stp>P.US.EPV1519300</stp>
        <stp>BidAskorTradeTiMe</stp>
        <stp/>
        <stp>T</stp>
        <tr r="F15" s="3"/>
      </tp>
      <tp>
        <v>0.46597222222222223</v>
        <stp/>
        <stp>ContractData</stp>
        <stp>P.US.EPV1519000</stp>
        <stp>BidAskorTradeTiMe</stp>
        <stp/>
        <stp>T</stp>
        <tr r="F9" s="3"/>
      </tp>
      <tp>
        <v>0.47499999999999998</v>
        <stp/>
        <stp>ContractData</stp>
        <stp>P.US.EPV1519100</stp>
        <stp>BidAskorTradeTiMe</stp>
        <stp/>
        <stp>T</stp>
        <tr r="F11" s="3"/>
      </tp>
      <tp>
        <v>0.48680555555555555</v>
        <stp/>
        <stp>ContractData</stp>
        <stp>P.US.EPV1519800</stp>
        <stp>BidAskorTradeTiMe</stp>
        <stp/>
        <stp>T</stp>
        <tr r="F25" s="3"/>
      </tp>
      <tp>
        <v>0.48680555555555555</v>
        <stp/>
        <stp>ContractData</stp>
        <stp>P.US.EPV1519900</stp>
        <stp>BidAskorTradeTiMe</stp>
        <stp/>
        <stp>T</stp>
        <tr r="F27" s="3"/>
      </tp>
      <tp t="s">
        <v/>
        <stp/>
        <stp>ContractData</stp>
        <stp>C.US.EPV1518700</stp>
        <stp>BidAskorTradeTiMe</stp>
        <stp/>
        <stp>T</stp>
        <tr r="F3" s="2"/>
      </tp>
      <tp>
        <v>0.42430555555555555</v>
        <stp/>
        <stp>ContractData</stp>
        <stp>C.US.EPV1518600</stp>
        <stp>BidAskorTradeTiMe</stp>
        <stp/>
        <stp>T</stp>
        <tr r="F1" s="2"/>
      </tp>
      <tp t="s">
        <v/>
        <stp/>
        <stp>ContractData</stp>
        <stp>C.US.EPV1518900</stp>
        <stp>BidAskorTradeTiMe</stp>
        <stp/>
        <stp>T</stp>
        <tr r="F7" s="2"/>
      </tp>
      <tp>
        <v>0.41319444444444442</v>
        <stp/>
        <stp>ContractData</stp>
        <stp>C.US.EPV1518800</stp>
        <stp>BidAskorTradeTiMe</stp>
        <stp/>
        <stp>T</stp>
        <tr r="F5" s="2"/>
      </tp>
      <tp>
        <v>0.45277777777777778</v>
        <stp/>
        <stp>ContractData</stp>
        <stp>P.US.EPV1518600</stp>
        <stp>BidAskorTradeTiMe</stp>
        <stp/>
        <stp>T</stp>
        <tr r="F1" s="3"/>
      </tp>
      <tp>
        <v>0.48541666666666666</v>
        <stp/>
        <stp>ContractData</stp>
        <stp>P.US.EPV1518700</stp>
        <stp>BidAskorTradeTiMe</stp>
        <stp/>
        <stp>T</stp>
        <tr r="F3" s="3"/>
      </tp>
      <tp>
        <v>0.45694444444444443</v>
        <stp/>
        <stp>ContractData</stp>
        <stp>P.US.EPV1518800</stp>
        <stp>BidAskorTradeTiMe</stp>
        <stp/>
        <stp>T</stp>
        <tr r="F5" s="3"/>
      </tp>
      <tp>
        <v>0.48055555555555557</v>
        <stp/>
        <stp>ContractData</stp>
        <stp>P.US.EPV1518900</stp>
        <stp>BidAskorTradeTiMe</stp>
        <stp/>
        <stp>T</stp>
        <tr r="F7" s="3"/>
      </tp>
      <tp>
        <v>0.71597222222222223</v>
        <stp/>
        <stp>ContractData</stp>
        <stp>C.US.EPV1520100</stp>
        <stp>HIghTime</stp>
        <stp/>
        <stp>T</stp>
        <tr r="I6" s="1"/>
      </tp>
      <tp>
        <v>0.44513888888888886</v>
        <stp/>
        <stp>ContractData</stp>
        <stp>C.US.EPV1521550</stp>
        <stp>BidAskorTradeTiMe</stp>
        <stp/>
        <stp>T</stp>
        <tr r="F60" s="2"/>
      </tp>
      <tp>
        <v>0.44513888888888886</v>
        <stp/>
        <stp>ContractData</stp>
        <stp>C.US.EPV1521450</stp>
        <stp>BidAskorTradeTiMe</stp>
        <stp/>
        <stp>T</stp>
        <tr r="F58" s="2"/>
      </tp>
      <tp>
        <v>0.44513888888888886</v>
        <stp/>
        <stp>ContractData</stp>
        <stp>C.US.EPV1521150</stp>
        <stp>BidAskorTradeTiMe</stp>
        <stp/>
        <stp>T</stp>
        <tr r="F52" s="2"/>
      </tp>
      <tp>
        <v>0.44513888888888886</v>
        <stp/>
        <stp>ContractData</stp>
        <stp>C.US.EPV1521050</stp>
        <stp>BidAskorTradeTiMe</stp>
        <stp/>
        <stp>T</stp>
        <tr r="F50" s="2"/>
      </tp>
      <tp>
        <v>0.44513888888888886</v>
        <stp/>
        <stp>ContractData</stp>
        <stp>C.US.EPV1521350</stp>
        <stp>BidAskorTradeTiMe</stp>
        <stp/>
        <stp>T</stp>
        <tr r="F56" s="2"/>
      </tp>
      <tp>
        <v>0.45277777777777778</v>
        <stp/>
        <stp>ContractData</stp>
        <stp>C.US.EPV1521250</stp>
        <stp>BidAskorTradeTiMe</stp>
        <stp/>
        <stp>T</stp>
        <tr r="F54" s="2"/>
      </tp>
      <tp t="s">
        <v/>
        <stp/>
        <stp>ContractData</stp>
        <stp>P.US.EPV1521450</stp>
        <stp>BidAskorTradeTiMe</stp>
        <stp/>
        <stp>T</stp>
        <tr r="F58" s="3"/>
      </tp>
      <tp t="s">
        <v/>
        <stp/>
        <stp>ContractData</stp>
        <stp>P.US.EPV1521550</stp>
        <stp>BidAskorTradeTiMe</stp>
        <stp/>
        <stp>T</stp>
        <tr r="F60" s="3"/>
      </tp>
      <tp t="s">
        <v/>
        <stp/>
        <stp>ContractData</stp>
        <stp>P.US.EPV1521250</stp>
        <stp>BidAskorTradeTiMe</stp>
        <stp/>
        <stp>T</stp>
        <tr r="F54" s="3"/>
      </tp>
      <tp t="s">
        <v/>
        <stp/>
        <stp>ContractData</stp>
        <stp>P.US.EPV1521350</stp>
        <stp>BidAskorTradeTiMe</stp>
        <stp/>
        <stp>T</stp>
        <tr r="F56" s="3"/>
      </tp>
      <tp t="s">
        <v/>
        <stp/>
        <stp>ContractData</stp>
        <stp>P.US.EPV1521050</stp>
        <stp>BidAskorTradeTiMe</stp>
        <stp/>
        <stp>T</stp>
        <tr r="F50" s="3"/>
      </tp>
      <tp t="s">
        <v/>
        <stp/>
        <stp>ContractData</stp>
        <stp>P.US.EPV1521150</stp>
        <stp>BidAskorTradeTiMe</stp>
        <stp/>
        <stp>T</stp>
        <tr r="F52" s="3"/>
      </tp>
      <tp>
        <v>0.46527777777777779</v>
        <stp/>
        <stp>ContractData</stp>
        <stp>C.US.EPV1520550</stp>
        <stp>BidAskorTradeTiMe</stp>
        <stp/>
        <stp>T</stp>
        <tr r="F40" s="2"/>
      </tp>
      <tp>
        <v>0.48472222222222222</v>
        <stp/>
        <stp>ContractData</stp>
        <stp>C.US.EPV1520450</stp>
        <stp>BidAskorTradeTiMe</stp>
        <stp/>
        <stp>T</stp>
        <tr r="F38" s="2"/>
      </tp>
      <tp>
        <v>0.46736111111111112</v>
        <stp/>
        <stp>ContractData</stp>
        <stp>C.US.EPV1520750</stp>
        <stp>BidAskorTradeTiMe</stp>
        <stp/>
        <stp>T</stp>
        <tr r="F44" s="2"/>
      </tp>
      <tp>
        <v>0.44513888888888886</v>
        <stp/>
        <stp>ContractData</stp>
        <stp>C.US.EPV1520650</stp>
        <stp>BidAskorTradeTiMe</stp>
        <stp/>
        <stp>T</stp>
        <tr r="F42" s="2"/>
      </tp>
      <tp>
        <v>0.48680555555555555</v>
        <stp/>
        <stp>ContractData</stp>
        <stp>C.US.EPV1520150</stp>
        <stp>BidAskorTradeTiMe</stp>
        <stp/>
        <stp>T</stp>
        <tr r="F32" s="2"/>
      </tp>
      <tp>
        <v>0.4861111111111111</v>
        <stp/>
        <stp>ContractData</stp>
        <stp>C.US.EPV1520050</stp>
        <stp>BidAskorTradeTiMe</stp>
        <stp/>
        <stp>T</stp>
        <tr r="F30" s="2"/>
      </tp>
      <tp>
        <v>0.4861111111111111</v>
        <stp/>
        <stp>ContractData</stp>
        <stp>C.US.EPV1520350</stp>
        <stp>BidAskorTradeTiMe</stp>
        <stp/>
        <stp>T</stp>
        <tr r="F36" s="2"/>
      </tp>
      <tp>
        <v>0.4861111111111111</v>
        <stp/>
        <stp>ContractData</stp>
        <stp>C.US.EPV1520250</stp>
        <stp>BidAskorTradeTiMe</stp>
        <stp/>
        <stp>T</stp>
        <tr r="F34" s="2"/>
      </tp>
      <tp>
        <v>0.45624999999999999</v>
        <stp/>
        <stp>ContractData</stp>
        <stp>C.US.EPV1520950</stp>
        <stp>BidAskorTradeTiMe</stp>
        <stp/>
        <stp>T</stp>
        <tr r="F48" s="2"/>
      </tp>
      <tp>
        <v>0.45624999999999999</v>
        <stp/>
        <stp>ContractData</stp>
        <stp>C.US.EPV1520850</stp>
        <stp>BidAskorTradeTiMe</stp>
        <stp/>
        <stp>T</stp>
        <tr r="F46" s="2"/>
      </tp>
      <tp>
        <v>0.48680555555555555</v>
        <stp/>
        <stp>ContractData</stp>
        <stp>P.US.EPV1520650</stp>
        <stp>BidAskorTradeTiMe</stp>
        <stp/>
        <stp>T</stp>
        <tr r="F42" s="3"/>
      </tp>
      <tp>
        <v>0.48541666666666666</v>
        <stp/>
        <stp>ContractData</stp>
        <stp>P.US.EPV1520750</stp>
        <stp>BidAskorTradeTiMe</stp>
        <stp/>
        <stp>T</stp>
        <tr r="F44" s="3"/>
      </tp>
      <tp>
        <v>0.48680555555555555</v>
        <stp/>
        <stp>ContractData</stp>
        <stp>P.US.EPV1520450</stp>
        <stp>BidAskorTradeTiMe</stp>
        <stp/>
        <stp>T</stp>
        <tr r="F38" s="3"/>
      </tp>
      <tp>
        <v>0.48680555555555555</v>
        <stp/>
        <stp>ContractData</stp>
        <stp>P.US.EPV1520550</stp>
        <stp>BidAskorTradeTiMe</stp>
        <stp/>
        <stp>T</stp>
        <tr r="F40" s="3"/>
      </tp>
      <tp>
        <v>0.48680555555555555</v>
        <stp/>
        <stp>ContractData</stp>
        <stp>P.US.EPV1520250</stp>
        <stp>BidAskorTradeTiMe</stp>
        <stp/>
        <stp>T</stp>
        <tr r="F34" s="3"/>
      </tp>
      <tp>
        <v>0.48541666666666666</v>
        <stp/>
        <stp>ContractData</stp>
        <stp>P.US.EPV1520350</stp>
        <stp>BidAskorTradeTiMe</stp>
        <stp/>
        <stp>T</stp>
        <tr r="F36" s="3"/>
      </tp>
      <tp>
        <v>0.48680555555555555</v>
        <stp/>
        <stp>ContractData</stp>
        <stp>P.US.EPV1520050</stp>
        <stp>BidAskorTradeTiMe</stp>
        <stp/>
        <stp>T</stp>
        <tr r="F30" s="3"/>
      </tp>
      <tp>
        <v>0.4861111111111111</v>
        <stp/>
        <stp>ContractData</stp>
        <stp>P.US.EPV1520150</stp>
        <stp>BidAskorTradeTiMe</stp>
        <stp/>
        <stp>T</stp>
        <tr r="F32" s="3"/>
      </tp>
      <tp t="s">
        <v/>
        <stp/>
        <stp>ContractData</stp>
        <stp>P.US.EPV1520850</stp>
        <stp>BidAskorTradeTiMe</stp>
        <stp/>
        <stp>T</stp>
        <tr r="F46" s="3"/>
      </tp>
      <tp t="s">
        <v/>
        <stp/>
        <stp>ContractData</stp>
        <stp>P.US.EPV1520950</stp>
        <stp>BidAskorTradeTiMe</stp>
        <stp/>
        <stp>T</stp>
        <tr r="F48" s="3"/>
      </tp>
      <tp>
        <v>0.48541666666666666</v>
        <stp/>
        <stp>ContractData</stp>
        <stp>C.US.EPV1519550</stp>
        <stp>BidAskorTradeTiMe</stp>
        <stp/>
        <stp>T</stp>
        <tr r="F20" s="2"/>
      </tp>
      <tp>
        <v>0.48680555555555555</v>
        <stp/>
        <stp>ContractData</stp>
        <stp>C.US.EPV1519450</stp>
        <stp>BidAskorTradeTiMe</stp>
        <stp/>
        <stp>T</stp>
        <tr r="F18" s="2"/>
      </tp>
      <tp>
        <v>0.48680555555555555</v>
        <stp/>
        <stp>ContractData</stp>
        <stp>C.US.EPV1519750</stp>
        <stp>BidAskorTradeTiMe</stp>
        <stp/>
        <stp>T</stp>
        <tr r="F24" s="2"/>
      </tp>
      <tp>
        <v>0.48541666666666666</v>
        <stp/>
        <stp>ContractData</stp>
        <stp>C.US.EPV1519650</stp>
        <stp>BidAskorTradeTiMe</stp>
        <stp/>
        <stp>T</stp>
        <tr r="F22" s="2"/>
      </tp>
      <tp>
        <v>0.48541666666666666</v>
        <stp/>
        <stp>ContractData</stp>
        <stp>C.US.EPV1519150</stp>
        <stp>BidAskorTradeTiMe</stp>
        <stp/>
        <stp>T</stp>
        <tr r="F12" s="2"/>
      </tp>
      <tp>
        <v>0.48541666666666666</v>
        <stp/>
        <stp>ContractData</stp>
        <stp>C.US.EPV1519050</stp>
        <stp>BidAskorTradeTiMe</stp>
        <stp/>
        <stp>T</stp>
        <tr r="F10" s="2"/>
      </tp>
      <tp>
        <v>0.48541666666666666</v>
        <stp/>
        <stp>ContractData</stp>
        <stp>C.US.EPV1519350</stp>
        <stp>BidAskorTradeTiMe</stp>
        <stp/>
        <stp>T</stp>
        <tr r="F16" s="2"/>
      </tp>
      <tp>
        <v>0.48680555555555555</v>
        <stp/>
        <stp>ContractData</stp>
        <stp>C.US.EPV1519250</stp>
        <stp>BidAskorTradeTiMe</stp>
        <stp/>
        <stp>T</stp>
        <tr r="F14" s="2"/>
      </tp>
      <tp>
        <v>0.48680555555555555</v>
        <stp/>
        <stp>ContractData</stp>
        <stp>C.US.EPV1519950</stp>
        <stp>BidAskorTradeTiMe</stp>
        <stp/>
        <stp>T</stp>
        <tr r="F28" s="2"/>
      </tp>
      <tp>
        <v>0.48680555555555555</v>
        <stp/>
        <stp>ContractData</stp>
        <stp>C.US.EPV1519850</stp>
        <stp>BidAskorTradeTiMe</stp>
        <stp/>
        <stp>T</stp>
        <tr r="F26" s="2"/>
      </tp>
      <tp>
        <v>0.4861111111111111</v>
        <stp/>
        <stp>ContractData</stp>
        <stp>P.US.EPV1519650</stp>
        <stp>BidAskorTradeTiMe</stp>
        <stp/>
        <stp>T</stp>
        <tr r="F22" s="3"/>
      </tp>
      <tp>
        <v>0.48680555555555555</v>
        <stp/>
        <stp>ContractData</stp>
        <stp>P.US.EPV1519750</stp>
        <stp>BidAskorTradeTiMe</stp>
        <stp/>
        <stp>T</stp>
        <tr r="F24" s="3"/>
      </tp>
      <tp>
        <v>0.48194444444444445</v>
        <stp/>
        <stp>ContractData</stp>
        <stp>P.US.EPV1519450</stp>
        <stp>BidAskorTradeTiMe</stp>
        <stp/>
        <stp>T</stp>
        <tr r="F18" s="3"/>
      </tp>
      <tp>
        <v>0.48402777777777778</v>
        <stp/>
        <stp>ContractData</stp>
        <stp>P.US.EPV1519550</stp>
        <stp>BidAskorTradeTiMe</stp>
        <stp/>
        <stp>T</stp>
        <tr r="F20" s="3"/>
      </tp>
      <tp>
        <v>0.48541666666666666</v>
        <stp/>
        <stp>ContractData</stp>
        <stp>P.US.EPV1519250</stp>
        <stp>BidAskorTradeTiMe</stp>
        <stp/>
        <stp>T</stp>
        <tr r="F14" s="3"/>
      </tp>
      <tp>
        <v>0.48472222222222222</v>
        <stp/>
        <stp>ContractData</stp>
        <stp>P.US.EPV1519350</stp>
        <stp>BidAskorTradeTiMe</stp>
        <stp/>
        <stp>T</stp>
        <tr r="F16" s="3"/>
      </tp>
      <tp>
        <v>0.47361111111111109</v>
        <stp/>
        <stp>ContractData</stp>
        <stp>P.US.EPV1519050</stp>
        <stp>BidAskorTradeTiMe</stp>
        <stp/>
        <stp>T</stp>
        <tr r="F10" s="3"/>
      </tp>
      <tp>
        <v>0.47430555555555554</v>
        <stp/>
        <stp>ContractData</stp>
        <stp>P.US.EPV1519150</stp>
        <stp>BidAskorTradeTiMe</stp>
        <stp/>
        <stp>T</stp>
        <tr r="F12" s="3"/>
      </tp>
      <tp>
        <v>0.48680555555555555</v>
        <stp/>
        <stp>ContractData</stp>
        <stp>P.US.EPV1519850</stp>
        <stp>BidAskorTradeTiMe</stp>
        <stp/>
        <stp>T</stp>
        <tr r="F26" s="3"/>
      </tp>
      <tp>
        <v>0.4861111111111111</v>
        <stp/>
        <stp>ContractData</stp>
        <stp>P.US.EPV1519950</stp>
        <stp>BidAskorTradeTiMe</stp>
        <stp/>
        <stp>T</stp>
        <tr r="F28" s="3"/>
      </tp>
      <tp t="s">
        <v/>
        <stp/>
        <stp>ContractData</stp>
        <stp>C.US.EPV1518750</stp>
        <stp>BidAskorTradeTiMe</stp>
        <stp/>
        <stp>T</stp>
        <tr r="F4" s="2"/>
      </tp>
      <tp t="s">
        <v/>
        <stp/>
        <stp>ContractData</stp>
        <stp>C.US.EPV1518650</stp>
        <stp>BidAskorTradeTiMe</stp>
        <stp/>
        <stp>T</stp>
        <tr r="F2" s="2"/>
      </tp>
      <tp t="s">
        <v/>
        <stp/>
        <stp>ContractData</stp>
        <stp>C.US.EPV1518950</stp>
        <stp>BidAskorTradeTiMe</stp>
        <stp/>
        <stp>T</stp>
        <tr r="F8" s="2"/>
      </tp>
      <tp>
        <v>0.47291666666666665</v>
        <stp/>
        <stp>ContractData</stp>
        <stp>C.US.EPV1518850</stp>
        <stp>BidAskorTradeTiMe</stp>
        <stp/>
        <stp>T</stp>
        <tr r="F6" s="2"/>
      </tp>
      <tp>
        <v>0.45624999999999999</v>
        <stp/>
        <stp>ContractData</stp>
        <stp>P.US.EPV1518650</stp>
        <stp>BidAskorTradeTiMe</stp>
        <stp/>
        <stp>T</stp>
        <tr r="F2" s="3"/>
      </tp>
      <tp>
        <v>0.48402777777777778</v>
        <stp/>
        <stp>ContractData</stp>
        <stp>P.US.EPV1518750</stp>
        <stp>BidAskorTradeTiMe</stp>
        <stp/>
        <stp>T</stp>
        <tr r="F4" s="3"/>
      </tp>
      <tp>
        <v>0.48541666666666666</v>
        <stp/>
        <stp>ContractData</stp>
        <stp>P.US.EPV1518850</stp>
        <stp>BidAskorTradeTiMe</stp>
        <stp/>
        <stp>T</stp>
        <tr r="F6" s="3"/>
      </tp>
      <tp>
        <v>0.45833333333333331</v>
        <stp/>
        <stp>ContractData</stp>
        <stp>P.US.EPV1518950</stp>
        <stp>BidAskorTradeTiMe</stp>
        <stp/>
        <stp>T</stp>
        <tr r="F8" s="3"/>
      </tp>
      <tp>
        <v>347</v>
        <stp/>
        <stp>ContractData</stp>
        <stp>P.US.EPV1520100</stp>
        <stp>MT_LastAskVolume</stp>
        <stp/>
        <stp>T</stp>
        <tr r="V6" s="1"/>
      </tp>
      <tp>
        <v>3</v>
        <stp/>
        <stp>ContractData</stp>
        <stp>C.US.EPV1520100</stp>
        <stp>OptionDaysToExp</stp>
        <stp/>
        <stp>T</stp>
        <tr r="E4" s="1"/>
      </tp>
      <tp>
        <v>2</v>
        <stp/>
        <stp>ContractData</stp>
        <stp>C.US.EPV1520100</stp>
        <stp>VolumeLastTrade</stp>
        <stp/>
        <stp>T</stp>
        <tr r="M6" s="1"/>
      </tp>
      <tp>
        <v>1</v>
        <stp/>
        <stp>ContractData</stp>
        <stp>P.US.EPV1520100</stp>
        <stp>VolumeLastTrade</stp>
        <stp/>
        <stp>T</stp>
        <tr r="X6" s="1"/>
      </tp>
      <tp>
        <v>54</v>
        <stp/>
        <stp>ContractData</stp>
        <stp>C.US.EPV1520100</stp>
        <stp>MT_LastBidVolume</stp>
        <stp/>
        <stp>T</stp>
        <tr r="N6" s="1"/>
      </tp>
      <tp>
        <v>14.535</v>
        <stp/>
        <stp>ContractData</stp>
        <stp>OptVal(C.US.EPV1520650,ImpliedVolatility,"Black")</stp>
        <stp>Close</stp>
        <tr r="D42" s="2"/>
      </tp>
      <tp>
        <v>14.266999999999999</v>
        <stp/>
        <stp>ContractData</stp>
        <stp>OptVal(C.US.EPV1520750,ImpliedVolatility,"Black")</stp>
        <stp>Close</stp>
        <tr r="D44" s="2"/>
      </tp>
      <tp>
        <v>13.047000000000001</v>
        <stp/>
        <stp>ContractData</stp>
        <stp>OptVal(C.US.EPV1520450,ImpliedVolatility,"Black")</stp>
        <stp>Close</stp>
        <tr r="D38" s="2"/>
      </tp>
      <tp>
        <v>13.894</v>
        <stp/>
        <stp>ContractData</stp>
        <stp>OptVal(C.US.EPV1520550,ImpliedVolatility,"Black")</stp>
        <stp>Close</stp>
        <tr r="D40" s="2"/>
      </tp>
      <tp>
        <v>12.82</v>
        <stp/>
        <stp>ContractData</stp>
        <stp>OptVal(C.US.EPV1520250,ImpliedVolatility,"Black")</stp>
        <stp>Close</stp>
        <tr r="D34" s="2"/>
      </tp>
      <tp>
        <v>12.712999999999999</v>
        <stp/>
        <stp>ContractData</stp>
        <stp>OptVal(C.US.EPV1520350,ImpliedVolatility,"Black")</stp>
        <stp>Close</stp>
        <tr r="D36" s="2"/>
      </tp>
      <tp>
        <v>13.948</v>
        <stp/>
        <stp>ContractData</stp>
        <stp>OptVal(C.US.EPV1520050,ImpliedVolatility,"Black")</stp>
        <stp>Close</stp>
        <tr r="D30" s="2"/>
      </tp>
      <tp>
        <v>13.196999999999999</v>
        <stp/>
        <stp>ContractData</stp>
        <stp>OptVal(C.US.EPV1520150,ImpliedVolatility,"Black")</stp>
        <stp>Close</stp>
        <tr r="D32" s="2"/>
      </tp>
      <tp>
        <v>17.382000000000001</v>
        <stp/>
        <stp>ContractData</stp>
        <stp>OptVal(C.US.EPV1520850,ImpliedVolatility,"Black")</stp>
        <stp>Close</stp>
        <tr r="D46" s="2"/>
      </tp>
      <tp>
        <v>19.324999999999999</v>
        <stp/>
        <stp>ContractData</stp>
        <stp>OptVal(C.US.EPV1520950,ImpliedVolatility,"Black")</stp>
        <stp>Close</stp>
        <tr r="D48" s="2"/>
      </tp>
      <tp>
        <v>18.779</v>
        <stp/>
        <stp>ContractData</stp>
        <stp>OptVal(P.US.EPV1520550,ImpliedVolatility,"Black")</stp>
        <stp>Close</stp>
        <tr r="D40" s="3"/>
      </tp>
      <tp>
        <v>17.651</v>
        <stp/>
        <stp>ContractData</stp>
        <stp>OptVal(P.US.EPV1520450,ImpliedVolatility,"Black")</stp>
        <stp>Close</stp>
        <tr r="D38" s="3"/>
      </tp>
      <tp>
        <v>24.548999999999999</v>
        <stp/>
        <stp>ContractData</stp>
        <stp>OptVal(P.US.EPV1520750,ImpliedVolatility,"Black")</stp>
        <stp>Close</stp>
        <tr r="D44" s="3"/>
      </tp>
      <tp>
        <v>22.494</v>
        <stp/>
        <stp>ContractData</stp>
        <stp>OptVal(P.US.EPV1520650,ImpliedVolatility,"Black")</stp>
        <stp>Close</stp>
        <tr r="D42" s="3"/>
      </tp>
      <tp>
        <v>12.843</v>
        <stp/>
        <stp>ContractData</stp>
        <stp>OptVal(P.US.EPV1520150,ImpliedVolatility,"Black")</stp>
        <stp>Close</stp>
        <tr r="D32" s="3"/>
      </tp>
      <tp>
        <v>14.448</v>
        <stp/>
        <stp>ContractData</stp>
        <stp>OptVal(P.US.EPV1520050,ImpliedVolatility,"Black")</stp>
        <stp>Close</stp>
        <tr r="D30" s="3"/>
      </tp>
      <tp>
        <v>15.353999999999999</v>
        <stp/>
        <stp>ContractData</stp>
        <stp>OptVal(P.US.EPV1520350,ImpliedVolatility,"Black")</stp>
        <stp>Close</stp>
        <tr r="D36" s="3"/>
      </tp>
      <tp>
        <v>14.064</v>
        <stp/>
        <stp>ContractData</stp>
        <stp>OptVal(P.US.EPV1520250,ImpliedVolatility,"Black")</stp>
        <stp>Close</stp>
        <tr r="D34" s="3"/>
      </tp>
      <tp>
        <v>18.553000000000001</v>
        <stp/>
        <stp>ContractData</stp>
        <stp>OptVal(P.US.EPV1520950,ImpliedVolatility,"Black")</stp>
        <stp>Close</stp>
        <tr r="D48" s="3"/>
      </tp>
      <tp>
        <v>16.692</v>
        <stp/>
        <stp>ContractData</stp>
        <stp>OptVal(P.US.EPV1520850,ImpliedVolatility,"Black")</stp>
        <stp>Close</stp>
        <tr r="D46" s="3"/>
      </tp>
      <tp>
        <v>26.399000000000001</v>
        <stp/>
        <stp>ContractData</stp>
        <stp>OptVal(C.US.EPV1521450,ImpliedVolatility,"Black")</stp>
        <stp>Close</stp>
        <tr r="D58" s="2"/>
      </tp>
      <tp>
        <v>28.088000000000001</v>
        <stp/>
        <stp>ContractData</stp>
        <stp>OptVal(C.US.EPV1521550,ImpliedVolatility,"Black")</stp>
        <stp>Close</stp>
        <tr r="D60" s="2"/>
      </tp>
      <tp>
        <v>23.385000000000002</v>
        <stp/>
        <stp>ContractData</stp>
        <stp>OptVal(C.US.EPV1521250,ImpliedVolatility,"Black")</stp>
        <stp>Close</stp>
        <tr r="D54" s="2"/>
      </tp>
      <tp>
        <v>24.742999999999999</v>
        <stp/>
        <stp>ContractData</stp>
        <stp>OptVal(C.US.EPV1521350,ImpliedVolatility,"Black")</stp>
        <stp>Close</stp>
        <tr r="D56" s="2"/>
      </tp>
      <tp>
        <v>21.036000000000001</v>
        <stp/>
        <stp>ContractData</stp>
        <stp>OptVal(C.US.EPV1521050,ImpliedVolatility,"Black")</stp>
        <stp>Close</stp>
        <tr r="D50" s="2"/>
      </tp>
      <tp>
        <v>22.920999999999999</v>
        <stp/>
        <stp>ContractData</stp>
        <stp>OptVal(C.US.EPV1521150,ImpliedVolatility,"Black")</stp>
        <stp>Close</stp>
        <tr r="D52" s="2"/>
      </tp>
      <tp>
        <v>19.904</v>
        <stp/>
        <stp>ContractData</stp>
        <stp>OptVal(P.US.EPV1521550,ImpliedVolatility,"Black")</stp>
        <stp>Close</stp>
        <tr r="D60" s="3"/>
      </tp>
      <tp>
        <v>18.567</v>
        <stp/>
        <stp>ContractData</stp>
        <stp>OptVal(P.US.EPV1521450,ImpliedVolatility,"Black")</stp>
        <stp>Close</stp>
        <tr r="D58" s="3"/>
      </tp>
      <tp>
        <v>14.512</v>
        <stp/>
        <stp>ContractData</stp>
        <stp>OptVal(P.US.EPV1521150,ImpliedVolatility,"Black")</stp>
        <stp>Close</stp>
        <tr r="D52" s="3"/>
      </tp>
      <tp>
        <v>13.148</v>
        <stp/>
        <stp>ContractData</stp>
        <stp>OptVal(P.US.EPV1521050,ImpliedVolatility,"Black")</stp>
        <stp>Close</stp>
        <tr r="D50" s="3"/>
      </tp>
      <tp>
        <v>17.22</v>
        <stp/>
        <stp>ContractData</stp>
        <stp>OptVal(P.US.EPV1521350,ImpliedVolatility,"Black")</stp>
        <stp>Close</stp>
        <tr r="D56" s="3"/>
      </tp>
      <tp>
        <v>15.87</v>
        <stp/>
        <stp>ContractData</stp>
        <stp>OptVal(P.US.EPV1521250,ImpliedVolatility,"Black")</stp>
        <stp>Close</stp>
        <tr r="D54" s="3"/>
      </tp>
      <tp>
        <v>21.692</v>
        <stp/>
        <stp>ContractData</stp>
        <stp>OptVal(C.US.EPV1518650,ImpliedVolatility,"Black")</stp>
        <stp>Close</stp>
        <tr r="D2" s="2"/>
      </tp>
      <tp>
        <v>29.713000000000001</v>
        <stp/>
        <stp>ContractData</stp>
        <stp>OptVal(C.US.EPV1518750,ImpliedVolatility,"Black")</stp>
        <stp>Close</stp>
        <tr r="D4" s="2"/>
      </tp>
      <tp t="s">
        <v/>
        <stp/>
        <stp>ContractData</stp>
        <stp>OptVal(C.US.EPV1518850,ImpliedVolatility,"Black")</stp>
        <stp>Close</stp>
        <tr r="D6" s="2"/>
      </tp>
      <tp>
        <v>25.75</v>
        <stp/>
        <stp>ContractData</stp>
        <stp>OptVal(C.US.EPV1518950,ImpliedVolatility,"Black")</stp>
        <stp>Close</stp>
        <tr r="D8" s="2"/>
      </tp>
      <tp>
        <v>31.678000000000001</v>
        <stp/>
        <stp>ContractData</stp>
        <stp>OptVal(P.US.EPV1518750,ImpliedVolatility,"Black")</stp>
        <stp>Close</stp>
        <tr r="D4" s="3"/>
      </tp>
      <tp>
        <v>32.335999999999999</v>
        <stp/>
        <stp>ContractData</stp>
        <stp>OptVal(P.US.EPV1518650,ImpliedVolatility,"Black")</stp>
        <stp>Close</stp>
        <tr r="D2" s="3"/>
      </tp>
      <tp>
        <v>29.994</v>
        <stp/>
        <stp>ContractData</stp>
        <stp>OptVal(P.US.EPV1518950,ImpliedVolatility,"Black")</stp>
        <stp>Close</stp>
        <tr r="D8" s="3"/>
      </tp>
      <tp>
        <v>31.577999999999999</v>
        <stp/>
        <stp>ContractData</stp>
        <stp>OptVal(P.US.EPV1518850,ImpliedVolatility,"Black")</stp>
        <stp>Close</stp>
        <tr r="D6" s="3"/>
      </tp>
      <tp>
        <v>22.762</v>
        <stp/>
        <stp>ContractData</stp>
        <stp>OptVal(C.US.EPV1519650,ImpliedVolatility,"Black")</stp>
        <stp>Close</stp>
        <tr r="D22" s="2"/>
      </tp>
      <tp>
        <v>13.92</v>
        <stp/>
        <stp>ContractData</stp>
        <stp>OptVal(C.US.EPV1519750,ImpliedVolatility,"Black")</stp>
        <stp>Close</stp>
        <tr r="D24" s="2"/>
      </tp>
      <tp t="s">
        <v/>
        <stp/>
        <stp>ContractData</stp>
        <stp>OptVal(C.US.EPV1519450,ImpliedVolatility,"Black")</stp>
        <stp>Close</stp>
        <tr r="D18" s="2"/>
      </tp>
      <tp t="s">
        <v/>
        <stp/>
        <stp>ContractData</stp>
        <stp>OptVal(C.US.EPV1519550,ImpliedVolatility,"Black")</stp>
        <stp>Close</stp>
        <tr r="D20" s="2"/>
      </tp>
      <tp t="s">
        <v/>
        <stp/>
        <stp>ContractData</stp>
        <stp>OptVal(C.US.EPV1519250,ImpliedVolatility,"Black")</stp>
        <stp>Close</stp>
        <tr r="D14" s="2"/>
      </tp>
      <tp t="s">
        <v/>
        <stp/>
        <stp>ContractData</stp>
        <stp>OptVal(C.US.EPV1519350,ImpliedVolatility,"Black")</stp>
        <stp>Close</stp>
        <tr r="D16" s="2"/>
      </tp>
      <tp t="s">
        <v/>
        <stp/>
        <stp>ContractData</stp>
        <stp>OptVal(C.US.EPV1519050,ImpliedVolatility,"Black")</stp>
        <stp>Close</stp>
        <tr r="D10" s="2"/>
      </tp>
      <tp t="s">
        <v/>
        <stp/>
        <stp>ContractData</stp>
        <stp>OptVal(C.US.EPV1519150,ImpliedVolatility,"Black")</stp>
        <stp>Close</stp>
        <tr r="D12" s="2"/>
      </tp>
      <tp>
        <v>14.974</v>
        <stp/>
        <stp>ContractData</stp>
        <stp>OptVal(C.US.EPV1519850,ImpliedVolatility,"Black")</stp>
        <stp>Close</stp>
        <tr r="D26" s="2"/>
      </tp>
      <tp>
        <v>16.268000000000001</v>
        <stp/>
        <stp>ContractData</stp>
        <stp>OptVal(C.US.EPV1519950,ImpliedVolatility,"Black")</stp>
        <stp>Close</stp>
        <tr r="D28" s="2"/>
      </tp>
      <tp>
        <v>20.085000000000001</v>
        <stp/>
        <stp>ContractData</stp>
        <stp>OptVal(P.US.EPV1519550,ImpliedVolatility,"Black")</stp>
        <stp>Close</stp>
        <tr r="D20" s="3"/>
      </tp>
      <tp>
        <v>21.558</v>
        <stp/>
        <stp>ContractData</stp>
        <stp>OptVal(P.US.EPV1519450,ImpliedVolatility,"Black")</stp>
        <stp>Close</stp>
        <tr r="D18" s="3"/>
      </tp>
      <tp>
        <v>17.146999999999998</v>
        <stp/>
        <stp>ContractData</stp>
        <stp>OptVal(P.US.EPV1519750,ImpliedVolatility,"Black")</stp>
        <stp>Close</stp>
        <tr r="D24" s="3"/>
      </tp>
      <tp>
        <v>18.399000000000001</v>
        <stp/>
        <stp>ContractData</stp>
        <stp>OptVal(P.US.EPV1519650,ImpliedVolatility,"Black")</stp>
        <stp>Close</stp>
        <tr r="D22" s="3"/>
      </tp>
      <tp>
        <v>26.265999999999998</v>
        <stp/>
        <stp>ContractData</stp>
        <stp>OptVal(P.US.EPV1519150,ImpliedVolatility,"Black")</stp>
        <stp>Close</stp>
        <tr r="D12" s="3"/>
      </tp>
      <tp>
        <v>26.728999999999999</v>
        <stp/>
        <stp>ContractData</stp>
        <stp>OptVal(P.US.EPV1519050,ImpliedVolatility,"Black")</stp>
        <stp>Close</stp>
        <tr r="D10" s="3"/>
      </tp>
      <tp>
        <v>23.09</v>
        <stp/>
        <stp>ContractData</stp>
        <stp>OptVal(P.US.EPV1519350,ImpliedVolatility,"Black")</stp>
        <stp>Close</stp>
        <tr r="D16" s="3"/>
      </tp>
      <tp>
        <v>23.484999999999999</v>
        <stp/>
        <stp>ContractData</stp>
        <stp>OptVal(P.US.EPV1519250,ImpliedVolatility,"Black")</stp>
        <stp>Close</stp>
        <tr r="D14" s="3"/>
      </tp>
      <tp>
        <v>15.093</v>
        <stp/>
        <stp>ContractData</stp>
        <stp>OptVal(P.US.EPV1519950,ImpliedVolatility,"Black")</stp>
        <stp>Close</stp>
        <tr r="D28" s="3"/>
      </tp>
      <tp>
        <v>16.372</v>
        <stp/>
        <stp>ContractData</stp>
        <stp>OptVal(P.US.EPV1519850,ImpliedVolatility,"Black")</stp>
        <stp>Close</stp>
        <tr r="D26" s="3"/>
      </tp>
      <tp>
        <v>14.382999999999999</v>
        <stp/>
        <stp>ContractData</stp>
        <stp>OptVal(C.US.EPV1520600,ImpliedVolatility,"Black")</stp>
        <stp>Close</stp>
        <tr r="D41" s="2"/>
      </tp>
      <tp>
        <v>13.28</v>
        <stp/>
        <stp>ContractData</stp>
        <stp>OptVal(C.US.EPV1520700,ImpliedVolatility,"Black")</stp>
        <stp>Close</stp>
        <tr r="D43" s="2"/>
      </tp>
      <tp>
        <v>12.956</v>
        <stp/>
        <stp>ContractData</stp>
        <stp>OptVal(C.US.EPV1520400,ImpliedVolatility,"Black")</stp>
        <stp>Close</stp>
        <tr r="D37" s="2"/>
      </tp>
      <tp>
        <v>13.436999999999999</v>
        <stp/>
        <stp>ContractData</stp>
        <stp>OptVal(C.US.EPV1520500,ImpliedVolatility,"Black")</stp>
        <stp>Close</stp>
        <tr r="D39" s="2"/>
      </tp>
      <tp>
        <v>12.968</v>
        <stp/>
        <stp>ContractData</stp>
        <stp>OptVal(C.US.EPV1520200,ImpliedVolatility,"Black")</stp>
        <stp>Close</stp>
        <tr r="D33" s="2"/>
      </tp>
      <tp>
        <v>12.765000000000001</v>
        <stp/>
        <stp>ContractData</stp>
        <stp>OptVal(C.US.EPV1520300,ImpliedVolatility,"Black")</stp>
        <stp>Close</stp>
        <tr r="D35" s="2"/>
      </tp>
      <tp>
        <v>15.323</v>
        <stp/>
        <stp>ContractData</stp>
        <stp>OptVal(C.US.EPV1520000,ImpliedVolatility,"Black")</stp>
        <stp>Close</stp>
        <tr r="D29" s="2"/>
      </tp>
      <tp>
        <v>14.269</v>
        <stp/>
        <stp>ContractData</stp>
        <stp>OptVal(C.US.EPV1520100,ImpliedVolatility,"Black")</stp>
        <stp>Close</stp>
        <tr r="D31" s="2"/>
      </tp>
      <tp>
        <v>16.398</v>
        <stp/>
        <stp>ContractData</stp>
        <stp>OptVal(C.US.EPV1520800,ImpliedVolatility,"Black")</stp>
        <stp>Close</stp>
        <tr r="D45" s="2"/>
      </tp>
      <tp>
        <v>18.254000000000001</v>
        <stp/>
        <stp>ContractData</stp>
        <stp>OptVal(C.US.EPV1520900,ImpliedVolatility,"Black")</stp>
        <stp>Close</stp>
        <tr r="D47" s="2"/>
      </tp>
      <tp>
        <v>18.016999999999999</v>
        <stp/>
        <stp>ContractData</stp>
        <stp>OptVal(P.US.EPV1520500,ImpliedVolatility,"Black")</stp>
        <stp>Close</stp>
        <tr r="D39" s="3"/>
      </tp>
      <tp>
        <v>16.524999999999999</v>
        <stp/>
        <stp>ContractData</stp>
        <stp>OptVal(P.US.EPV1520400,ImpliedVolatility,"Black")</stp>
        <stp>Close</stp>
        <tr r="D37" s="3"/>
      </tp>
      <tp>
        <v>23.138999999999999</v>
        <stp/>
        <stp>ContractData</stp>
        <stp>OptVal(P.US.EPV1520700,ImpliedVolatility,"Black")</stp>
        <stp>Close</stp>
        <tr r="D43" s="3"/>
      </tp>
      <tp>
        <v>21.004999999999999</v>
        <stp/>
        <stp>ContractData</stp>
        <stp>OptVal(P.US.EPV1520600,ImpliedVolatility,"Black")</stp>
        <stp>Close</stp>
        <tr r="D41" s="3"/>
      </tp>
      <tp>
        <v>13.236000000000001</v>
        <stp/>
        <stp>ContractData</stp>
        <stp>OptVal(P.US.EPV1520100,ImpliedVolatility,"Black")</stp>
        <stp>Close</stp>
        <tr r="D31" s="3"/>
      </tp>
      <tp>
        <v>14.957000000000001</v>
        <stp/>
        <stp>ContractData</stp>
        <stp>OptVal(P.US.EPV1520000,ImpliedVolatility,"Black")</stp>
        <stp>Close</stp>
        <tr r="D29" s="3"/>
      </tp>
      <tp>
        <v>9.6110000000000007</v>
        <stp/>
        <stp>ContractData</stp>
        <stp>OptVal(P.US.EPV1520300,ImpliedVolatility,"Black")</stp>
        <stp>Close</stp>
        <tr r="D35" s="3"/>
      </tp>
      <tp>
        <v>14.054</v>
        <stp/>
        <stp>ContractData</stp>
        <stp>OptVal(P.US.EPV1520200,ImpliedVolatility,"Black")</stp>
        <stp>Close</stp>
        <tr r="D33" s="3"/>
      </tp>
      <tp>
        <v>17.626000000000001</v>
        <stp/>
        <stp>ContractData</stp>
        <stp>OptVal(P.US.EPV1520900,ImpliedVolatility,"Black")</stp>
        <stp>Close</stp>
        <tr r="D47" s="3"/>
      </tp>
      <tp>
        <v>414.2</v>
        <stp/>
        <stp>ContractData</stp>
        <stp>OptVal(P.US.EPV1520800,ImpliedVolatility,"Black")</stp>
        <stp>Close</stp>
        <tr r="D45" s="3"/>
      </tp>
      <tp>
        <v>28.925999999999998</v>
        <stp/>
        <stp>ContractData</stp>
        <stp>OptVal(C.US.EPV1521600,ImpliedVolatility,"Black")</stp>
        <stp>Close</stp>
        <tr r="D61" s="2"/>
      </tp>
      <tp>
        <v>25.597000000000001</v>
        <stp/>
        <stp>ContractData</stp>
        <stp>OptVal(C.US.EPV1521400,ImpliedVolatility,"Black")</stp>
        <stp>Close</stp>
        <tr r="D57" s="2"/>
      </tp>
      <tp>
        <v>27.245000000000001</v>
        <stp/>
        <stp>ContractData</stp>
        <stp>OptVal(C.US.EPV1521500,ImpliedVolatility,"Black")</stp>
        <stp>Close</stp>
        <tr r="D59" s="2"/>
      </tp>
      <tp>
        <v>22.238</v>
        <stp/>
        <stp>ContractData</stp>
        <stp>OptVal(C.US.EPV1521200,ImpliedVolatility,"Black")</stp>
        <stp>Close</stp>
        <tr r="D53" s="2"/>
      </tp>
      <tp>
        <v>24.202999999999999</v>
        <stp/>
        <stp>ContractData</stp>
        <stp>OptVal(C.US.EPV1521300,ImpliedVolatility,"Black")</stp>
        <stp>Close</stp>
        <tr r="D55" s="2"/>
      </tp>
      <tp>
        <v>20.135000000000002</v>
        <stp/>
        <stp>ContractData</stp>
        <stp>OptVal(C.US.EPV1521000,ImpliedVolatility,"Black")</stp>
        <stp>Close</stp>
        <tr r="D49" s="2"/>
      </tp>
      <tp>
        <v>21.984000000000002</v>
        <stp/>
        <stp>ContractData</stp>
        <stp>OptVal(C.US.EPV1521100,ImpliedVolatility,"Black")</stp>
        <stp>Close</stp>
        <tr r="D51" s="2"/>
      </tp>
      <tp>
        <v>19.234999999999999</v>
        <stp/>
        <stp>ContractData</stp>
        <stp>OptVal(P.US.EPV1521500,ImpliedVolatility,"Black")</stp>
        <stp>Close</stp>
        <tr r="D59" s="3"/>
      </tp>
      <tp>
        <v>17.893000000000001</v>
        <stp/>
        <stp>ContractData</stp>
        <stp>OptVal(P.US.EPV1521400,ImpliedVolatility,"Black")</stp>
        <stp>Close</stp>
        <tr r="D57" s="3"/>
      </tp>
      <tp>
        <v>20.571000000000002</v>
        <stp/>
        <stp>ContractData</stp>
        <stp>OptVal(P.US.EPV1521600,ImpliedVolatility,"Black")</stp>
        <stp>Close</stp>
        <tr r="D61" s="3"/>
      </tp>
      <tp>
        <v>13.831</v>
        <stp/>
        <stp>ContractData</stp>
        <stp>OptVal(P.US.EPV1521100,ImpliedVolatility,"Black")</stp>
        <stp>Close</stp>
        <tr r="D51" s="3"/>
      </tp>
      <tp t="s">
        <v/>
        <stp/>
        <stp>ContractData</stp>
        <stp>OptVal(P.US.EPV1521000,ImpliedVolatility,"Black")</stp>
        <stp>Close</stp>
        <tr r="D49" s="3"/>
      </tp>
      <tp>
        <v>16.545999999999999</v>
        <stp/>
        <stp>ContractData</stp>
        <stp>OptVal(P.US.EPV1521300,ImpliedVolatility,"Black")</stp>
        <stp>Close</stp>
        <tr r="D55" s="3"/>
      </tp>
      <tp>
        <v>15.191000000000001</v>
        <stp/>
        <stp>ContractData</stp>
        <stp>OptVal(P.US.EPV1521200,ImpliedVolatility,"Black")</stp>
        <stp>Close</stp>
        <tr r="D53" s="3"/>
      </tp>
      <tp t="s">
        <v/>
        <stp/>
        <stp>ContractData</stp>
        <stp>OptVal(C.US.EPV1518600,ImpliedVolatility,"Black")</stp>
        <stp>Close</stp>
        <tr r="D1" s="2"/>
      </tp>
      <tp>
        <v>30.701000000000001</v>
        <stp/>
        <stp>ContractData</stp>
        <stp>OptVal(C.US.EPV1518700,ImpliedVolatility,"Black")</stp>
        <stp>Close</stp>
        <tr r="D3" s="2"/>
      </tp>
      <tp>
        <v>22.09</v>
        <stp/>
        <stp>ContractData</stp>
        <stp>OptVal(C.US.EPV1518800,ImpliedVolatility,"Black")</stp>
        <stp>Close</stp>
        <tr r="D5" s="2"/>
      </tp>
      <tp>
        <v>26.742000000000001</v>
        <stp/>
        <stp>ContractData</stp>
        <stp>OptVal(C.US.EPV1518900,ImpliedVolatility,"Black")</stp>
        <stp>Close</stp>
        <tr r="D7" s="2"/>
      </tp>
      <tp>
        <v>34.99</v>
        <stp/>
        <stp>ContractData</stp>
        <stp>OptVal(P.US.EPV1518700,ImpliedVolatility,"Black")</stp>
        <stp>Close</stp>
        <tr r="D3" s="3"/>
      </tp>
      <tp>
        <v>35.962000000000003</v>
        <stp/>
        <stp>ContractData</stp>
        <stp>OptVal(P.US.EPV1518600,ImpliedVolatility,"Black")</stp>
        <stp>Close</stp>
        <tr r="D1" s="3"/>
      </tp>
      <tp>
        <v>29.542000000000002</v>
        <stp/>
        <stp>ContractData</stp>
        <stp>OptVal(P.US.EPV1518900,ImpliedVolatility,"Black")</stp>
        <stp>Close</stp>
        <tr r="D7" s="3"/>
      </tp>
      <tp>
        <v>30.597000000000001</v>
        <stp/>
        <stp>ContractData</stp>
        <stp>OptVal(P.US.EPV1518800,ImpliedVolatility,"Black")</stp>
        <stp>Close</stp>
        <tr r="D5" s="3"/>
      </tp>
      <tp>
        <v>8.0790000000000006</v>
        <stp/>
        <stp>ContractData</stp>
        <stp>OptVal(C.US.EPV1519600,ImpliedVolatility,"Black")</stp>
        <stp>Close</stp>
        <tr r="D21" s="2"/>
      </tp>
      <tp>
        <v>15.368</v>
        <stp/>
        <stp>ContractData</stp>
        <stp>OptVal(C.US.EPV1519700,ImpliedVolatility,"Black")</stp>
        <stp>Close</stp>
        <tr r="D23" s="2"/>
      </tp>
      <tp t="s">
        <v/>
        <stp/>
        <stp>ContractData</stp>
        <stp>OptVal(C.US.EPV1519400,ImpliedVolatility,"Black")</stp>
        <stp>Close</stp>
        <tr r="D17" s="2"/>
      </tp>
      <tp t="s">
        <v/>
        <stp/>
        <stp>ContractData</stp>
        <stp>OptVal(C.US.EPV1519500,ImpliedVolatility,"Black")</stp>
        <stp>Close</stp>
        <tr r="D19" s="2"/>
      </tp>
      <tp t="s">
        <v/>
        <stp/>
        <stp>ContractData</stp>
        <stp>OptVal(C.US.EPV1519200,ImpliedVolatility,"Black")</stp>
        <stp>Close</stp>
        <tr r="D13" s="2"/>
      </tp>
      <tp>
        <v>29.460999999999999</v>
        <stp/>
        <stp>ContractData</stp>
        <stp>OptVal(C.US.EPV1519300,ImpliedVolatility,"Black")</stp>
        <stp>Close</stp>
        <tr r="D15" s="2"/>
      </tp>
      <tp>
        <v>38.042999999999999</v>
        <stp/>
        <stp>ContractData</stp>
        <stp>OptVal(C.US.EPV1519000,ImpliedVolatility,"Black")</stp>
        <stp>Close</stp>
        <tr r="D9" s="2"/>
      </tp>
      <tp t="s">
        <v/>
        <stp/>
        <stp>ContractData</stp>
        <stp>OptVal(C.US.EPV1519100,ImpliedVolatility,"Black")</stp>
        <stp>Close</stp>
        <tr r="D11" s="2"/>
      </tp>
      <tp>
        <v>19.457999999999998</v>
        <stp/>
        <stp>ContractData</stp>
        <stp>OptVal(C.US.EPV1519800,ImpliedVolatility,"Black")</stp>
        <stp>Close</stp>
        <tr r="D25" s="2"/>
      </tp>
      <tp>
        <v>17.013000000000002</v>
        <stp/>
        <stp>ContractData</stp>
        <stp>OptVal(C.US.EPV1519900,ImpliedVolatility,"Black")</stp>
        <stp>Close</stp>
        <tr r="D27" s="2"/>
      </tp>
      <tp>
        <v>20.326000000000001</v>
        <stp/>
        <stp>ContractData</stp>
        <stp>OptVal(P.US.EPV1519500,ImpliedVolatility,"Black")</stp>
        <stp>Close</stp>
        <tr r="D19" s="3"/>
      </tp>
      <tp>
        <v>22.420999999999999</v>
        <stp/>
        <stp>ContractData</stp>
        <stp>OptVal(P.US.EPV1519400,ImpliedVolatility,"Black")</stp>
        <stp>Close</stp>
        <tr r="D17" s="3"/>
      </tp>
      <tp>
        <v>17.742000000000001</v>
        <stp/>
        <stp>ContractData</stp>
        <stp>OptVal(P.US.EPV1519700,ImpliedVolatility,"Black")</stp>
        <stp>Close</stp>
        <tr r="D23" s="3"/>
      </tp>
      <tp>
        <v>19.018999999999998</v>
        <stp/>
        <stp>ContractData</stp>
        <stp>OptVal(P.US.EPV1519600,ImpliedVolatility,"Black")</stp>
        <stp>Close</stp>
        <tr r="D21" s="3"/>
      </tp>
      <tp>
        <v>25.849</v>
        <stp/>
        <stp>ContractData</stp>
        <stp>OptVal(P.US.EPV1519100,ImpliedVolatility,"Black")</stp>
        <stp>Close</stp>
        <tr r="D11" s="3"/>
      </tp>
      <tp>
        <v>28.658999999999999</v>
        <stp/>
        <stp>ContractData</stp>
        <stp>OptVal(P.US.EPV1519000,ImpliedVolatility,"Black")</stp>
        <stp>Close</stp>
        <tr r="D9" s="3"/>
      </tp>
      <tp>
        <v>23.207000000000001</v>
        <stp/>
        <stp>ContractData</stp>
        <stp>OptVal(P.US.EPV1519300,ImpliedVolatility,"Black")</stp>
        <stp>Close</stp>
        <tr r="D15" s="3"/>
      </tp>
      <tp>
        <v>25.524999999999999</v>
        <stp/>
        <stp>ContractData</stp>
        <stp>OptVal(P.US.EPV1519200,ImpliedVolatility,"Black")</stp>
        <stp>Close</stp>
        <tr r="D13" s="3"/>
      </tp>
      <tp>
        <v>15.906000000000001</v>
        <stp/>
        <stp>ContractData</stp>
        <stp>OptVal(P.US.EPV1519900,ImpliedVolatility,"Black")</stp>
        <stp>Close</stp>
        <tr r="D27" s="3"/>
      </tp>
      <tp>
        <v>16.984999999999999</v>
        <stp/>
        <stp>ContractData</stp>
        <stp>OptVal(P.US.EPV1519800,ImpliedVolatility,"Black")</stp>
        <stp>Close</stp>
        <tr r="D25" s="3"/>
      </tp>
      <tp>
        <v>437</v>
        <stp/>
        <stp>ContractData</stp>
        <stp>C.US.EPV1520100</stp>
        <stp>MT_LastAskVolume</stp>
        <stp/>
        <stp>T</stp>
        <tr r="Q6" s="1"/>
      </tp>
      <tp>
        <v>10.25</v>
        <stp/>
        <stp>ContractData</stp>
        <stp>P.US.EPV1520100</stp>
        <stp>LastTradeorSettle</stp>
        <stp/>
        <stp>T</stp>
        <tr r="W6" s="1"/>
      </tp>
      <tp>
        <v>9.75</v>
        <stp/>
        <stp>ContractData</stp>
        <stp>C.US.EPV1520100</stp>
        <stp>LastTradeorSettle</stp>
        <stp/>
        <stp>T</stp>
        <tr r="L6" s="1"/>
      </tp>
      <tp>
        <v>0</v>
        <stp/>
        <stp>ContractData</stp>
        <stp>C.US.EPV1521600</stp>
        <stp>T_CVol</stp>
        <stp/>
        <stp>T</stp>
        <tr r="L61" s="2"/>
      </tp>
      <tp>
        <v>0</v>
        <stp/>
        <stp>ContractData</stp>
        <stp>C.US.EPV1521550</stp>
        <stp>T_CVol</stp>
        <stp/>
        <stp>T</stp>
        <tr r="L60" s="2"/>
      </tp>
      <tp>
        <v>0</v>
        <stp/>
        <stp>ContractData</stp>
        <stp>C.US.EPV1521500</stp>
        <stp>T_CVol</stp>
        <stp/>
        <stp>T</stp>
        <tr r="L59" s="2"/>
      </tp>
      <tp>
        <v>0</v>
        <stp/>
        <stp>ContractData</stp>
        <stp>C.US.EPV1521450</stp>
        <stp>T_CVol</stp>
        <stp/>
        <stp>T</stp>
        <tr r="L58" s="2"/>
      </tp>
      <tp>
        <v>0</v>
        <stp/>
        <stp>ContractData</stp>
        <stp>C.US.EPV1521400</stp>
        <stp>T_CVol</stp>
        <stp/>
        <stp>T</stp>
        <tr r="L57" s="2"/>
      </tp>
      <tp>
        <v>0</v>
        <stp/>
        <stp>ContractData</stp>
        <stp>C.US.EPV1521350</stp>
        <stp>T_CVol</stp>
        <stp/>
        <stp>T</stp>
        <tr r="L56" s="2"/>
      </tp>
      <tp>
        <v>0</v>
        <stp/>
        <stp>ContractData</stp>
        <stp>C.US.EPV1521300</stp>
        <stp>T_CVol</stp>
        <stp/>
        <stp>T</stp>
        <tr r="L55" s="2"/>
      </tp>
      <tp>
        <v>200</v>
        <stp/>
        <stp>ContractData</stp>
        <stp>C.US.EPV1521250</stp>
        <stp>T_CVol</stp>
        <stp/>
        <stp>T</stp>
        <tr r="L54" s="2"/>
      </tp>
      <tp>
        <v>0</v>
        <stp/>
        <stp>ContractData</stp>
        <stp>C.US.EPV1521200</stp>
        <stp>T_CVol</stp>
        <stp/>
        <stp>T</stp>
        <tr r="L53" s="2"/>
      </tp>
      <tp>
        <v>0</v>
        <stp/>
        <stp>ContractData</stp>
        <stp>C.US.EPV1521150</stp>
        <stp>T_CVol</stp>
        <stp/>
        <stp>T</stp>
        <tr r="L52" s="2"/>
      </tp>
      <tp>
        <v>4</v>
        <stp/>
        <stp>ContractData</stp>
        <stp>C.US.EPV1521100</stp>
        <stp>T_CVol</stp>
        <stp/>
        <stp>T</stp>
        <tr r="L51" s="2"/>
      </tp>
      <tp>
        <v>0</v>
        <stp/>
        <stp>ContractData</stp>
        <stp>C.US.EPV1521050</stp>
        <stp>T_CVol</stp>
        <stp/>
        <stp>T</stp>
        <tr r="L50" s="2"/>
      </tp>
      <tp>
        <v>488</v>
        <stp/>
        <stp>ContractData</stp>
        <stp>C.US.EPV1521000</stp>
        <stp>T_CVol</stp>
        <stp/>
        <stp>T</stp>
        <tr r="L49" s="2"/>
      </tp>
      <tp>
        <v>0</v>
        <stp/>
        <stp>ContractData</stp>
        <stp>P.US.EPV1521450</stp>
        <stp>T_CVol</stp>
        <stp/>
        <stp>T</stp>
        <tr r="L58" s="3"/>
      </tp>
      <tp>
        <v>0</v>
        <stp/>
        <stp>ContractData</stp>
        <stp>P.US.EPV1521400</stp>
        <stp>T_CVol</stp>
        <stp/>
        <stp>T</stp>
        <tr r="L57" s="3"/>
      </tp>
      <tp>
        <v>0</v>
        <stp/>
        <stp>ContractData</stp>
        <stp>P.US.EPV1521550</stp>
        <stp>T_CVol</stp>
        <stp/>
        <stp>T</stp>
        <tr r="L60" s="3"/>
      </tp>
      <tp>
        <v>0</v>
        <stp/>
        <stp>ContractData</stp>
        <stp>P.US.EPV1521500</stp>
        <stp>T_CVol</stp>
        <stp/>
        <stp>T</stp>
        <tr r="L59" s="3"/>
      </tp>
      <tp>
        <v>0</v>
        <stp/>
        <stp>ContractData</stp>
        <stp>P.US.EPV1521600</stp>
        <stp>T_CVol</stp>
        <stp/>
        <stp>T</stp>
        <tr r="L61" s="3"/>
      </tp>
      <tp>
        <v>0</v>
        <stp/>
        <stp>ContractData</stp>
        <stp>P.US.EPV1521050</stp>
        <stp>T_CVol</stp>
        <stp/>
        <stp>T</stp>
        <tr r="L50" s="3"/>
      </tp>
      <tp>
        <v>0</v>
        <stp/>
        <stp>ContractData</stp>
        <stp>P.US.EPV1521000</stp>
        <stp>T_CVol</stp>
        <stp/>
        <stp>T</stp>
        <tr r="L49" s="3"/>
      </tp>
      <tp>
        <v>0</v>
        <stp/>
        <stp>ContractData</stp>
        <stp>P.US.EPV1521150</stp>
        <stp>T_CVol</stp>
        <stp/>
        <stp>T</stp>
        <tr r="L52" s="3"/>
      </tp>
      <tp>
        <v>0</v>
        <stp/>
        <stp>ContractData</stp>
        <stp>P.US.EPV1521100</stp>
        <stp>T_CVol</stp>
        <stp/>
        <stp>T</stp>
        <tr r="L51" s="3"/>
      </tp>
      <tp>
        <v>0</v>
        <stp/>
        <stp>ContractData</stp>
        <stp>P.US.EPV1521250</stp>
        <stp>T_CVol</stp>
        <stp/>
        <stp>T</stp>
        <tr r="L54" s="3"/>
      </tp>
      <tp>
        <v>0</v>
        <stp/>
        <stp>ContractData</stp>
        <stp>P.US.EPV1521200</stp>
        <stp>T_CVol</stp>
        <stp/>
        <stp>T</stp>
        <tr r="L53" s="3"/>
      </tp>
      <tp>
        <v>0</v>
        <stp/>
        <stp>ContractData</stp>
        <stp>P.US.EPV1521350</stp>
        <stp>T_CVol</stp>
        <stp/>
        <stp>T</stp>
        <tr r="L56" s="3"/>
      </tp>
      <tp>
        <v>0</v>
        <stp/>
        <stp>ContractData</stp>
        <stp>P.US.EPV1521300</stp>
        <stp>T_CVol</stp>
        <stp/>
        <stp>T</stp>
        <tr r="L55" s="3"/>
      </tp>
      <tp>
        <v>56</v>
        <stp/>
        <stp>ContractData</stp>
        <stp>C.US.EPV1520950</stp>
        <stp>T_CVol</stp>
        <stp/>
        <stp>T</stp>
        <tr r="L48" s="2"/>
      </tp>
      <tp>
        <v>0</v>
        <stp/>
        <stp>ContractData</stp>
        <stp>C.US.EPV1520900</stp>
        <stp>T_CVol</stp>
        <stp/>
        <stp>T</stp>
        <tr r="L47" s="2"/>
      </tp>
      <tp>
        <v>0</v>
        <stp/>
        <stp>ContractData</stp>
        <stp>C.US.EPV1520850</stp>
        <stp>T_CVol</stp>
        <stp/>
        <stp>T</stp>
        <tr r="L46" s="2"/>
      </tp>
      <tp>
        <v>8</v>
        <stp/>
        <stp>ContractData</stp>
        <stp>C.US.EPV1520800</stp>
        <stp>T_CVol</stp>
        <stp/>
        <stp>T</stp>
        <tr r="L45" s="2"/>
      </tp>
      <tp>
        <v>90</v>
        <stp/>
        <stp>ContractData</stp>
        <stp>C.US.EPV1520750</stp>
        <stp>T_CVol</stp>
        <stp/>
        <stp>T</stp>
        <tr r="L44" s="2"/>
      </tp>
      <tp>
        <v>16</v>
        <stp/>
        <stp>ContractData</stp>
        <stp>C.US.EPV1520700</stp>
        <stp>T_CVol</stp>
        <stp/>
        <stp>T</stp>
        <tr r="L43" s="2"/>
      </tp>
      <tp>
        <v>0</v>
        <stp/>
        <stp>ContractData</stp>
        <stp>C.US.EPV1520650</stp>
        <stp>T_CVol</stp>
        <stp/>
        <stp>T</stp>
        <tr r="L42" s="2"/>
      </tp>
      <tp>
        <v>47</v>
        <stp/>
        <stp>ContractData</stp>
        <stp>C.US.EPV1520600</stp>
        <stp>T_CVol</stp>
        <stp/>
        <stp>T</stp>
        <tr r="L41" s="2"/>
      </tp>
      <tp>
        <v>126</v>
        <stp/>
        <stp>ContractData</stp>
        <stp>C.US.EPV1520550</stp>
        <stp>T_CVol</stp>
        <stp/>
        <stp>T</stp>
        <tr r="L40" s="2"/>
      </tp>
      <tp>
        <v>1152</v>
        <stp/>
        <stp>ContractData</stp>
        <stp>C.US.EPV1520500</stp>
        <stp>T_CVol</stp>
        <stp/>
        <stp>T</stp>
        <tr r="L39" s="2"/>
      </tp>
      <tp>
        <v>785</v>
        <stp/>
        <stp>ContractData</stp>
        <stp>C.US.EPV1520450</stp>
        <stp>T_CVol</stp>
        <stp/>
        <stp>T</stp>
        <tr r="L38" s="2"/>
      </tp>
      <tp>
        <v>1742</v>
        <stp/>
        <stp>ContractData</stp>
        <stp>C.US.EPV1520400</stp>
        <stp>T_CVol</stp>
        <stp/>
        <stp>T</stp>
        <tr r="L37" s="2"/>
      </tp>
      <tp>
        <v>1520</v>
        <stp/>
        <stp>ContractData</stp>
        <stp>C.US.EPV1520350</stp>
        <stp>T_CVol</stp>
        <stp/>
        <stp>T</stp>
        <tr r="L36" s="2"/>
      </tp>
      <tp>
        <v>2435</v>
        <stp/>
        <stp>ContractData</stp>
        <stp>C.US.EPV1520300</stp>
        <stp>T_CVol</stp>
        <stp/>
        <stp>T</stp>
        <tr r="L35" s="2"/>
      </tp>
      <tp>
        <v>2951</v>
        <stp/>
        <stp>ContractData</stp>
        <stp>C.US.EPV1520250</stp>
        <stp>T_CVol</stp>
        <stp/>
        <stp>T</stp>
        <tr r="L34" s="2"/>
      </tp>
      <tp>
        <v>2068</v>
        <stp/>
        <stp>ContractData</stp>
        <stp>C.US.EPV1520200</stp>
        <stp>T_CVol</stp>
        <stp/>
        <stp>T</stp>
        <tr r="L33" s="2"/>
      </tp>
      <tp>
        <v>1823</v>
        <stp/>
        <stp>ContractData</stp>
        <stp>C.US.EPV1520150</stp>
        <stp>T_CVol</stp>
        <stp/>
        <stp>T</stp>
        <tr r="L32" s="2"/>
      </tp>
      <tp>
        <v>3277</v>
        <stp/>
        <stp>ContractData</stp>
        <stp>C.US.EPV1520100</stp>
        <stp>T_CVol</stp>
        <stp/>
        <stp>T</stp>
        <tr r="L31" s="2"/>
      </tp>
      <tp>
        <v>802</v>
        <stp/>
        <stp>ContractData</stp>
        <stp>C.US.EPV1520050</stp>
        <stp>T_CVol</stp>
        <stp/>
        <stp>T</stp>
        <tr r="L30" s="2"/>
      </tp>
      <tp>
        <v>1817</v>
        <stp/>
        <stp>ContractData</stp>
        <stp>C.US.EPV1520000</stp>
        <stp>T_CVol</stp>
        <stp/>
        <stp>T</stp>
        <tr r="L29" s="2"/>
      </tp>
      <tp>
        <v>0</v>
        <stp/>
        <stp>ContractData</stp>
        <stp>P.US.EPV1520850</stp>
        <stp>T_CVol</stp>
        <stp/>
        <stp>T</stp>
        <tr r="L46" s="3"/>
      </tp>
      <tp>
        <v>0</v>
        <stp/>
        <stp>ContractData</stp>
        <stp>P.US.EPV1520800</stp>
        <stp>T_CVol</stp>
        <stp/>
        <stp>T</stp>
        <tr r="L45" s="3"/>
      </tp>
      <tp>
        <v>0</v>
        <stp/>
        <stp>ContractData</stp>
        <stp>P.US.EPV1520950</stp>
        <stp>T_CVol</stp>
        <stp/>
        <stp>T</stp>
        <tr r="L48" s="3"/>
      </tp>
      <tp>
        <v>0</v>
        <stp/>
        <stp>ContractData</stp>
        <stp>P.US.EPV1520900</stp>
        <stp>T_CVol</stp>
        <stp/>
        <stp>T</stp>
        <tr r="L47" s="3"/>
      </tp>
      <tp>
        <v>0</v>
        <stp/>
        <stp>ContractData</stp>
        <stp>P.US.EPV1520450</stp>
        <stp>T_CVol</stp>
        <stp/>
        <stp>T</stp>
        <tr r="L38" s="3"/>
      </tp>
      <tp>
        <v>1</v>
        <stp/>
        <stp>ContractData</stp>
        <stp>P.US.EPV1520400</stp>
        <stp>T_CVol</stp>
        <stp/>
        <stp>T</stp>
        <tr r="L37" s="3"/>
      </tp>
      <tp>
        <v>0</v>
        <stp/>
        <stp>ContractData</stp>
        <stp>P.US.EPV1520550</stp>
        <stp>T_CVol</stp>
        <stp/>
        <stp>T</stp>
        <tr r="L40" s="3"/>
      </tp>
      <tp>
        <v>0</v>
        <stp/>
        <stp>ContractData</stp>
        <stp>P.US.EPV1520500</stp>
        <stp>T_CVol</stp>
        <stp/>
        <stp>T</stp>
        <tr r="L39" s="3"/>
      </tp>
      <tp>
        <v>0</v>
        <stp/>
        <stp>ContractData</stp>
        <stp>P.US.EPV1520650</stp>
        <stp>T_CVol</stp>
        <stp/>
        <stp>T</stp>
        <tr r="L42" s="3"/>
      </tp>
      <tp>
        <v>0</v>
        <stp/>
        <stp>ContractData</stp>
        <stp>P.US.EPV1520600</stp>
        <stp>T_CVol</stp>
        <stp/>
        <stp>T</stp>
        <tr r="L41" s="3"/>
      </tp>
      <tp>
        <v>0</v>
        <stp/>
        <stp>ContractData</stp>
        <stp>P.US.EPV1520750</stp>
        <stp>T_CVol</stp>
        <stp/>
        <stp>T</stp>
        <tr r="L44" s="3"/>
      </tp>
      <tp>
        <v>0</v>
        <stp/>
        <stp>ContractData</stp>
        <stp>P.US.EPV1520700</stp>
        <stp>T_CVol</stp>
        <stp/>
        <stp>T</stp>
        <tr r="L43" s="3"/>
      </tp>
      <tp>
        <v>1416</v>
        <stp/>
        <stp>ContractData</stp>
        <stp>P.US.EPV1520050</stp>
        <stp>T_CVol</stp>
        <stp/>
        <stp>T</stp>
        <tr r="L30" s="3"/>
      </tp>
      <tp>
        <v>3977</v>
        <stp/>
        <stp>ContractData</stp>
        <stp>P.US.EPV1520000</stp>
        <stp>T_CVol</stp>
        <stp/>
        <stp>T</stp>
        <tr r="L29" s="3"/>
      </tp>
      <tp>
        <v>424</v>
        <stp/>
        <stp>ContractData</stp>
        <stp>P.US.EPV1520150</stp>
        <stp>T_CVol</stp>
        <stp/>
        <stp>T</stp>
        <tr r="L32" s="3"/>
      </tp>
      <tp>
        <v>1286</v>
        <stp/>
        <stp>ContractData</stp>
        <stp>P.US.EPV1520100</stp>
        <stp>T_CVol</stp>
        <stp/>
        <stp>T</stp>
        <tr r="L31" s="3"/>
      </tp>
      <tp>
        <v>34</v>
        <stp/>
        <stp>ContractData</stp>
        <stp>P.US.EPV1520250</stp>
        <stp>T_CVol</stp>
        <stp/>
        <stp>T</stp>
        <tr r="L34" s="3"/>
      </tp>
      <tp>
        <v>45</v>
        <stp/>
        <stp>ContractData</stp>
        <stp>P.US.EPV1520200</stp>
        <stp>T_CVol</stp>
        <stp/>
        <stp>T</stp>
        <tr r="L33" s="3"/>
      </tp>
      <tp>
        <v>0</v>
        <stp/>
        <stp>ContractData</stp>
        <stp>P.US.EPV1520350</stp>
        <stp>T_CVol</stp>
        <stp/>
        <stp>T</stp>
        <tr r="L36" s="3"/>
      </tp>
      <tp>
        <v>76</v>
        <stp/>
        <stp>ContractData</stp>
        <stp>P.US.EPV1520300</stp>
        <stp>T_CVol</stp>
        <stp/>
        <stp>T</stp>
        <tr r="L35" s="3"/>
      </tp>
      <tp>
        <v>648</v>
        <stp/>
        <stp>ContractData</stp>
        <stp>P.US.EPV1520100</stp>
        <stp>MT_LastBidVolume</stp>
        <stp/>
        <stp>T</stp>
        <tr r="S6" s="1"/>
      </tp>
      <tp>
        <v>428</v>
        <stp/>
        <stp>ContractData</stp>
        <stp>C.US.EPV1519950</stp>
        <stp>T_CVol</stp>
        <stp/>
        <stp>T</stp>
        <tr r="L28" s="2"/>
      </tp>
      <tp>
        <v>139</v>
        <stp/>
        <stp>ContractData</stp>
        <stp>C.US.EPV1519900</stp>
        <stp>T_CVol</stp>
        <stp/>
        <stp>T</stp>
        <tr r="L27" s="2"/>
      </tp>
      <tp>
        <v>13</v>
        <stp/>
        <stp>ContractData</stp>
        <stp>C.US.EPV1519850</stp>
        <stp>T_CVol</stp>
        <stp/>
        <stp>T</stp>
        <tr r="L26" s="2"/>
      </tp>
      <tp>
        <v>263</v>
        <stp/>
        <stp>ContractData</stp>
        <stp>C.US.EPV1519800</stp>
        <stp>T_CVol</stp>
        <stp/>
        <stp>T</stp>
        <tr r="L25" s="2"/>
      </tp>
      <tp>
        <v>83</v>
        <stp/>
        <stp>ContractData</stp>
        <stp>C.US.EPV1519750</stp>
        <stp>T_CVol</stp>
        <stp/>
        <stp>T</stp>
        <tr r="L24" s="2"/>
      </tp>
      <tp>
        <v>914</v>
        <stp/>
        <stp>ContractData</stp>
        <stp>C.US.EPV1519700</stp>
        <stp>T_CVol</stp>
        <stp/>
        <stp>T</stp>
        <tr r="L23" s="2"/>
      </tp>
      <tp>
        <v>43</v>
        <stp/>
        <stp>ContractData</stp>
        <stp>C.US.EPV1519650</stp>
        <stp>T_CVol</stp>
        <stp/>
        <stp>T</stp>
        <tr r="L22" s="2"/>
      </tp>
      <tp>
        <v>59</v>
        <stp/>
        <stp>ContractData</stp>
        <stp>C.US.EPV1519600</stp>
        <stp>T_CVol</stp>
        <stp/>
        <stp>T</stp>
        <tr r="L21" s="2"/>
      </tp>
      <tp>
        <v>10</v>
        <stp/>
        <stp>ContractData</stp>
        <stp>C.US.EPV1519550</stp>
        <stp>T_CVol</stp>
        <stp/>
        <stp>T</stp>
        <tr r="L20" s="2"/>
      </tp>
      <tp>
        <v>905</v>
        <stp/>
        <stp>ContractData</stp>
        <stp>C.US.EPV1519500</stp>
        <stp>T_CVol</stp>
        <stp/>
        <stp>T</stp>
        <tr r="L19" s="2"/>
      </tp>
      <tp>
        <v>2</v>
        <stp/>
        <stp>ContractData</stp>
        <stp>C.US.EPV1519450</stp>
        <stp>T_CVol</stp>
        <stp/>
        <stp>T</stp>
        <tr r="L18" s="2"/>
      </tp>
      <tp>
        <v>53</v>
        <stp/>
        <stp>ContractData</stp>
        <stp>C.US.EPV1519400</stp>
        <stp>T_CVol</stp>
        <stp/>
        <stp>T</stp>
        <tr r="L17" s="2"/>
      </tp>
      <tp>
        <v>12</v>
        <stp/>
        <stp>ContractData</stp>
        <stp>C.US.EPV1519350</stp>
        <stp>T_CVol</stp>
        <stp/>
        <stp>T</stp>
        <tr r="L16" s="2"/>
      </tp>
      <tp>
        <v>0</v>
        <stp/>
        <stp>ContractData</stp>
        <stp>C.US.EPV1519300</stp>
        <stp>T_CVol</stp>
        <stp/>
        <stp>T</stp>
        <tr r="L15" s="2"/>
      </tp>
      <tp>
        <v>42</v>
        <stp/>
        <stp>ContractData</stp>
        <stp>C.US.EPV1519250</stp>
        <stp>T_CVol</stp>
        <stp/>
        <stp>T</stp>
        <tr r="L14" s="2"/>
      </tp>
      <tp>
        <v>10</v>
        <stp/>
        <stp>ContractData</stp>
        <stp>C.US.EPV1519200</stp>
        <stp>T_CVol</stp>
        <stp/>
        <stp>T</stp>
        <tr r="L13" s="2"/>
      </tp>
      <tp>
        <v>0</v>
        <stp/>
        <stp>ContractData</stp>
        <stp>C.US.EPV1519150</stp>
        <stp>T_CVol</stp>
        <stp/>
        <stp>T</stp>
        <tr r="L12" s="2"/>
      </tp>
      <tp>
        <v>0</v>
        <stp/>
        <stp>ContractData</stp>
        <stp>C.US.EPV1519100</stp>
        <stp>T_CVol</stp>
        <stp/>
        <stp>T</stp>
        <tr r="L11" s="2"/>
      </tp>
      <tp>
        <v>3</v>
        <stp/>
        <stp>ContractData</stp>
        <stp>C.US.EPV1519050</stp>
        <stp>T_CVol</stp>
        <stp/>
        <stp>T</stp>
        <tr r="L10" s="2"/>
      </tp>
      <tp>
        <v>8</v>
        <stp/>
        <stp>ContractData</stp>
        <stp>C.US.EPV1519000</stp>
        <stp>T_CVol</stp>
        <stp/>
        <stp>T</stp>
        <tr r="L9" s="2"/>
      </tp>
      <tp>
        <v>1433</v>
        <stp/>
        <stp>ContractData</stp>
        <stp>P.US.EPV1519850</stp>
        <stp>T_CVol</stp>
        <stp/>
        <stp>T</stp>
        <tr r="L26" s="3"/>
      </tp>
      <tp>
        <v>2615</v>
        <stp/>
        <stp>ContractData</stp>
        <stp>P.US.EPV1519800</stp>
        <stp>T_CVol</stp>
        <stp/>
        <stp>T</stp>
        <tr r="L25" s="3"/>
      </tp>
      <tp>
        <v>1209</v>
        <stp/>
        <stp>ContractData</stp>
        <stp>P.US.EPV1519950</stp>
        <stp>T_CVol</stp>
        <stp/>
        <stp>T</stp>
        <tr r="L28" s="3"/>
      </tp>
      <tp>
        <v>2579</v>
        <stp/>
        <stp>ContractData</stp>
        <stp>P.US.EPV1519900</stp>
        <stp>T_CVol</stp>
        <stp/>
        <stp>T</stp>
        <tr r="L27" s="3"/>
      </tp>
      <tp>
        <v>1173</v>
        <stp/>
        <stp>ContractData</stp>
        <stp>P.US.EPV1519450</stp>
        <stp>T_CVol</stp>
        <stp/>
        <stp>T</stp>
        <tr r="L18" s="3"/>
      </tp>
      <tp>
        <v>954</v>
        <stp/>
        <stp>ContractData</stp>
        <stp>P.US.EPV1519400</stp>
        <stp>T_CVol</stp>
        <stp/>
        <stp>T</stp>
        <tr r="L17" s="3"/>
      </tp>
      <tp>
        <v>280</v>
        <stp/>
        <stp>ContractData</stp>
        <stp>P.US.EPV1519550</stp>
        <stp>T_CVol</stp>
        <stp/>
        <stp>T</stp>
        <tr r="L20" s="3"/>
      </tp>
      <tp>
        <v>3111</v>
        <stp/>
        <stp>ContractData</stp>
        <stp>P.US.EPV1519500</stp>
        <stp>T_CVol</stp>
        <stp/>
        <stp>T</stp>
        <tr r="L19" s="3"/>
      </tp>
      <tp>
        <v>1223</v>
        <stp/>
        <stp>ContractData</stp>
        <stp>P.US.EPV1519650</stp>
        <stp>T_CVol</stp>
        <stp/>
        <stp>T</stp>
        <tr r="L22" s="3"/>
      </tp>
      <tp>
        <v>1215</v>
        <stp/>
        <stp>ContractData</stp>
        <stp>P.US.EPV1519600</stp>
        <stp>T_CVol</stp>
        <stp/>
        <stp>T</stp>
        <tr r="L21" s="3"/>
      </tp>
      <tp>
        <v>2130</v>
        <stp/>
        <stp>ContractData</stp>
        <stp>P.US.EPV1519750</stp>
        <stp>T_CVol</stp>
        <stp/>
        <stp>T</stp>
        <tr r="L24" s="3"/>
      </tp>
      <tp>
        <v>1958</v>
        <stp/>
        <stp>ContractData</stp>
        <stp>P.US.EPV1519700</stp>
        <stp>T_CVol</stp>
        <stp/>
        <stp>T</stp>
        <tr r="L23" s="3"/>
      </tp>
      <tp>
        <v>145</v>
        <stp/>
        <stp>ContractData</stp>
        <stp>P.US.EPV1519050</stp>
        <stp>T_CVol</stp>
        <stp/>
        <stp>T</stp>
        <tr r="L10" s="3"/>
      </tp>
      <tp>
        <v>996</v>
        <stp/>
        <stp>ContractData</stp>
        <stp>P.US.EPV1519000</stp>
        <stp>T_CVol</stp>
        <stp/>
        <stp>T</stp>
        <tr r="L9" s="3"/>
      </tp>
      <tp>
        <v>418</v>
        <stp/>
        <stp>ContractData</stp>
        <stp>P.US.EPV1519150</stp>
        <stp>T_CVol</stp>
        <stp/>
        <stp>T</stp>
        <tr r="L12" s="3"/>
      </tp>
      <tp>
        <v>424</v>
        <stp/>
        <stp>ContractData</stp>
        <stp>P.US.EPV1519100</stp>
        <stp>T_CVol</stp>
        <stp/>
        <stp>T</stp>
        <tr r="L11" s="3"/>
      </tp>
      <tp>
        <v>524</v>
        <stp/>
        <stp>ContractData</stp>
        <stp>P.US.EPV1519250</stp>
        <stp>T_CVol</stp>
        <stp/>
        <stp>T</stp>
        <tr r="L14" s="3"/>
      </tp>
      <tp>
        <v>1380</v>
        <stp/>
        <stp>ContractData</stp>
        <stp>P.US.EPV1519200</stp>
        <stp>T_CVol</stp>
        <stp/>
        <stp>T</stp>
        <tr r="L13" s="3"/>
      </tp>
      <tp>
        <v>847</v>
        <stp/>
        <stp>ContractData</stp>
        <stp>P.US.EPV1519350</stp>
        <stp>T_CVol</stp>
        <stp/>
        <stp>T</stp>
        <tr r="L16" s="3"/>
      </tp>
      <tp>
        <v>406</v>
        <stp/>
        <stp>ContractData</stp>
        <stp>P.US.EPV1519300</stp>
        <stp>T_CVol</stp>
        <stp/>
        <stp>T</stp>
        <tr r="L15" s="3"/>
      </tp>
      <tp>
        <v>0</v>
        <stp/>
        <stp>ContractData</stp>
        <stp>C.US.EPV1518950</stp>
        <stp>T_CVol</stp>
        <stp/>
        <stp>T</stp>
        <tr r="L8" s="2"/>
      </tp>
      <tp>
        <v>0</v>
        <stp/>
        <stp>ContractData</stp>
        <stp>C.US.EPV1518900</stp>
        <stp>T_CVol</stp>
        <stp/>
        <stp>T</stp>
        <tr r="L7" s="2"/>
      </tp>
      <tp>
        <v>0</v>
        <stp/>
        <stp>ContractData</stp>
        <stp>C.US.EPV1518850</stp>
        <stp>T_CVol</stp>
        <stp/>
        <stp>T</stp>
        <tr r="L6" s="2"/>
      </tp>
      <tp>
        <v>1</v>
        <stp/>
        <stp>ContractData</stp>
        <stp>C.US.EPV1518800</stp>
        <stp>T_CVol</stp>
        <stp/>
        <stp>T</stp>
        <tr r="L5" s="2"/>
      </tp>
      <tp>
        <v>0</v>
        <stp/>
        <stp>ContractData</stp>
        <stp>C.US.EPV1518750</stp>
        <stp>T_CVol</stp>
        <stp/>
        <stp>T</stp>
        <tr r="L4" s="2"/>
      </tp>
      <tp>
        <v>0</v>
        <stp/>
        <stp>ContractData</stp>
        <stp>C.US.EPV1518700</stp>
        <stp>T_CVol</stp>
        <stp/>
        <stp>T</stp>
        <tr r="L3" s="2"/>
      </tp>
      <tp>
        <v>0</v>
        <stp/>
        <stp>ContractData</stp>
        <stp>C.US.EPV1518650</stp>
        <stp>T_CVol</stp>
        <stp/>
        <stp>T</stp>
        <tr r="L2" s="2"/>
      </tp>
      <tp>
        <v>0</v>
        <stp/>
        <stp>ContractData</stp>
        <stp>C.US.EPV1518600</stp>
        <stp>T_CVol</stp>
        <stp/>
        <stp>T</stp>
        <tr r="L1" s="2"/>
      </tp>
      <tp>
        <v>580</v>
        <stp/>
        <stp>ContractData</stp>
        <stp>P.US.EPV1518850</stp>
        <stp>T_CVol</stp>
        <stp/>
        <stp>T</stp>
        <tr r="L6" s="3"/>
      </tp>
      <tp>
        <v>1874</v>
        <stp/>
        <stp>ContractData</stp>
        <stp>P.US.EPV1518800</stp>
        <stp>T_CVol</stp>
        <stp/>
        <stp>T</stp>
        <tr r="L5" s="3"/>
      </tp>
      <tp>
        <v>94</v>
        <stp/>
        <stp>ContractData</stp>
        <stp>P.US.EPV1518950</stp>
        <stp>T_CVol</stp>
        <stp/>
        <stp>T</stp>
        <tr r="L8" s="3"/>
      </tp>
      <tp>
        <v>46</v>
        <stp/>
        <stp>ContractData</stp>
        <stp>P.US.EPV1518900</stp>
        <stp>T_CVol</stp>
        <stp/>
        <stp>T</stp>
        <tr r="L7" s="3"/>
      </tp>
      <tp>
        <v>43</v>
        <stp/>
        <stp>ContractData</stp>
        <stp>P.US.EPV1518650</stp>
        <stp>T_CVol</stp>
        <stp/>
        <stp>T</stp>
        <tr r="L2" s="3"/>
      </tp>
      <tp>
        <v>79</v>
        <stp/>
        <stp>ContractData</stp>
        <stp>P.US.EPV1518600</stp>
        <stp>T_CVol</stp>
        <stp/>
        <stp>T</stp>
        <tr r="L1" s="3"/>
      </tp>
      <tp>
        <v>1095</v>
        <stp/>
        <stp>ContractData</stp>
        <stp>P.US.EPV1518750</stp>
        <stp>T_CVol</stp>
        <stp/>
        <stp>T</stp>
        <tr r="L4" s="3"/>
      </tp>
      <tp>
        <v>40</v>
        <stp/>
        <stp>ContractData</stp>
        <stp>P.US.EPV1518700</stp>
        <stp>T_CVol</stp>
        <stp/>
        <stp>T</stp>
        <tr r="L3" s="3"/>
      </tp>
      <tp>
        <v>42293</v>
        <stp/>
        <stp>ContractData</stp>
        <stp>C.US.EPV1520100</stp>
        <stp>ExpirationDate</stp>
        <stp/>
        <stp>T</stp>
        <tr r="D4" s="1"/>
      </tp>
      <tp>
        <v>78.5</v>
        <stp/>
        <stp>ContractData</stp>
        <stp>C.US.EPV1519300</stp>
        <stp>Bid</stp>
        <stp/>
        <stp>T</stp>
        <tr r="J15" s="2"/>
      </tp>
      <tp>
        <v>73.75</v>
        <stp/>
        <stp>ContractData</stp>
        <stp>C.US.EPV1519350</stp>
        <stp>Bid</stp>
        <stp/>
        <stp>T</stp>
        <tr r="J16" s="2"/>
      </tp>
      <tp>
        <v>110.5</v>
        <stp/>
        <stp>ContractData</stp>
        <stp>C.US.EPV1519000</stp>
        <stp>Ask</stp>
        <stp/>
        <stp>T</stp>
        <tr r="K9" s="2"/>
      </tp>
      <tp>
        <v>105.5</v>
        <stp/>
        <stp>ContractData</stp>
        <stp>C.US.EPV1519050</stp>
        <stp>Ask</stp>
        <stp/>
        <stp>T</stp>
        <tr r="K10" s="2"/>
      </tp>
      <tp>
        <v>4433</v>
        <stp/>
        <stp>ContractData</stp>
        <stp>C.US.EPV1519250</stp>
        <stp>COI</stp>
        <stp/>
        <stp>T</stp>
        <tr r="E14" s="2"/>
      </tp>
      <tp>
        <v>2308</v>
        <stp/>
        <stp>ContractData</stp>
        <stp>C.US.EPV1519200</stp>
        <stp>COI</stp>
        <stp/>
        <stp>T</stp>
        <tr r="E13" s="2"/>
      </tp>
      <tp>
        <v>88.5</v>
        <stp/>
        <stp>ContractData</stp>
        <stp>C.US.EPV1519200</stp>
        <stp>Bid</stp>
        <stp/>
        <stp>T</stp>
        <tr r="J13" s="2"/>
      </tp>
      <tp>
        <v>83.5</v>
        <stp/>
        <stp>ContractData</stp>
        <stp>C.US.EPV1519250</stp>
        <stp>Bid</stp>
        <stp/>
        <stp>T</stp>
        <tr r="J14" s="2"/>
      </tp>
      <tp>
        <v>100.75</v>
        <stp/>
        <stp>ContractData</stp>
        <stp>C.US.EPV1519100</stp>
        <stp>Ask</stp>
        <stp/>
        <stp>T</stp>
        <tr r="K11" s="2"/>
      </tp>
      <tp>
        <v>95.75</v>
        <stp/>
        <stp>ContractData</stp>
        <stp>C.US.EPV1519150</stp>
        <stp>Ask</stp>
        <stp/>
        <stp>T</stp>
        <tr r="K12" s="2"/>
      </tp>
      <tp>
        <v>1945</v>
        <stp/>
        <stp>ContractData</stp>
        <stp>C.US.EPV1519350</stp>
        <stp>COI</stp>
        <stp/>
        <stp>T</stp>
        <tr r="E16" s="2"/>
      </tp>
      <tp>
        <v>4705</v>
        <stp/>
        <stp>ContractData</stp>
        <stp>C.US.EPV1519300</stp>
        <stp>COI</stp>
        <stp/>
        <stp>T</stp>
        <tr r="E15" s="2"/>
      </tp>
      <tp>
        <v>98.25</v>
        <stp/>
        <stp>ContractData</stp>
        <stp>C.US.EPV1519100</stp>
        <stp>Bid</stp>
        <stp/>
        <stp>T</stp>
        <tr r="J11" s="2"/>
      </tp>
      <tp>
        <v>93.5</v>
        <stp/>
        <stp>ContractData</stp>
        <stp>C.US.EPV1519150</stp>
        <stp>Bid</stp>
        <stp/>
        <stp>T</stp>
        <tr r="J12" s="2"/>
      </tp>
      <tp>
        <v>90.75</v>
        <stp/>
        <stp>ContractData</stp>
        <stp>C.US.EPV1519200</stp>
        <stp>Ask</stp>
        <stp/>
        <stp>T</stp>
        <tr r="K13" s="2"/>
      </tp>
      <tp>
        <v>85.75</v>
        <stp/>
        <stp>ContractData</stp>
        <stp>C.US.EPV1519250</stp>
        <stp>Ask</stp>
        <stp/>
        <stp>T</stp>
        <tr r="K14" s="2"/>
      </tp>
      <tp>
        <v>3273</v>
        <stp/>
        <stp>ContractData</stp>
        <stp>C.US.EPV1519050</stp>
        <stp>COI</stp>
        <stp/>
        <stp>T</stp>
        <tr r="E10" s="2"/>
      </tp>
      <tp>
        <v>5242</v>
        <stp/>
        <stp>ContractData</stp>
        <stp>C.US.EPV1519000</stp>
        <stp>COI</stp>
        <stp/>
        <stp>T</stp>
        <tr r="E9" s="2"/>
      </tp>
      <tp>
        <v>108.5</v>
        <stp/>
        <stp>ContractData</stp>
        <stp>C.US.EPV1519000</stp>
        <stp>Bid</stp>
        <stp/>
        <stp>T</stp>
        <tr r="J9" s="2"/>
      </tp>
      <tp>
        <v>103.25</v>
        <stp/>
        <stp>ContractData</stp>
        <stp>C.US.EPV1519050</stp>
        <stp>Bid</stp>
        <stp/>
        <stp>T</stp>
        <tr r="J10" s="2"/>
      </tp>
      <tp>
        <v>81</v>
        <stp/>
        <stp>ContractData</stp>
        <stp>C.US.EPV1519300</stp>
        <stp>Ask</stp>
        <stp/>
        <stp>T</stp>
        <tr r="K15" s="2"/>
      </tp>
      <tp>
        <v>76</v>
        <stp/>
        <stp>ContractData</stp>
        <stp>C.US.EPV1519350</stp>
        <stp>Ask</stp>
        <stp/>
        <stp>T</stp>
        <tr r="K16" s="2"/>
      </tp>
      <tp>
        <v>1626</v>
        <stp/>
        <stp>ContractData</stp>
        <stp>C.US.EPV1519150</stp>
        <stp>COI</stp>
        <stp/>
        <stp>T</stp>
        <tr r="E12" s="2"/>
      </tp>
      <tp>
        <v>2676</v>
        <stp/>
        <stp>ContractData</stp>
        <stp>C.US.EPV1519100</stp>
        <stp>COI</stp>
        <stp/>
        <stp>T</stp>
        <tr r="E11" s="2"/>
      </tp>
      <tp>
        <v>40</v>
        <stp/>
        <stp>ContractData</stp>
        <stp>C.US.EPV1519700</stp>
        <stp>Bid</stp>
        <stp/>
        <stp>T</stp>
        <tr r="J23" s="2"/>
      </tp>
      <tp>
        <v>35.25</v>
        <stp/>
        <stp>ContractData</stp>
        <stp>C.US.EPV1519750</stp>
        <stp>Bid</stp>
        <stp/>
        <stp>T</stp>
        <tr r="J24" s="2"/>
      </tp>
      <tp>
        <v>71</v>
        <stp/>
        <stp>ContractData</stp>
        <stp>C.US.EPV1519400</stp>
        <stp>Ask</stp>
        <stp/>
        <stp>T</stp>
        <tr r="K17" s="2"/>
      </tp>
      <tp>
        <v>66</v>
        <stp/>
        <stp>ContractData</stp>
        <stp>C.US.EPV1519450</stp>
        <stp>Ask</stp>
        <stp/>
        <stp>T</stp>
        <tr r="K18" s="2"/>
      </tp>
      <tp>
        <v>4752</v>
        <stp/>
        <stp>ContractData</stp>
        <stp>C.US.EPV1519650</stp>
        <stp>COI</stp>
        <stp/>
        <stp>T</stp>
        <tr r="E22" s="2"/>
      </tp>
      <tp>
        <v>4577</v>
        <stp/>
        <stp>ContractData</stp>
        <stp>C.US.EPV1519600</stp>
        <stp>COI</stp>
        <stp/>
        <stp>T</stp>
        <tr r="E21" s="2"/>
      </tp>
      <tp>
        <v>49.25</v>
        <stp/>
        <stp>ContractData</stp>
        <stp>C.US.EPV1519600</stp>
        <stp>Bid</stp>
        <stp/>
        <stp>T</stp>
        <tr r="J21" s="2"/>
      </tp>
      <tp>
        <v>44.75</v>
        <stp/>
        <stp>ContractData</stp>
        <stp>C.US.EPV1519650</stp>
        <stp>Bid</stp>
        <stp/>
        <stp>T</stp>
        <tr r="J22" s="2"/>
      </tp>
      <tp>
        <v>61.25</v>
        <stp/>
        <stp>ContractData</stp>
        <stp>C.US.EPV1519500</stp>
        <stp>Ask</stp>
        <stp/>
        <stp>T</stp>
        <tr r="K19" s="2"/>
      </tp>
      <tp>
        <v>56.5</v>
        <stp/>
        <stp>ContractData</stp>
        <stp>C.US.EPV1519550</stp>
        <stp>Ask</stp>
        <stp/>
        <stp>T</stp>
        <tr r="K20" s="2"/>
      </tp>
      <tp>
        <v>6329</v>
        <stp/>
        <stp>ContractData</stp>
        <stp>C.US.EPV1519750</stp>
        <stp>COI</stp>
        <stp/>
        <stp>T</stp>
        <tr r="E24" s="2"/>
      </tp>
      <tp>
        <v>5341</v>
        <stp/>
        <stp>ContractData</stp>
        <stp>C.US.EPV1519700</stp>
        <stp>COI</stp>
        <stp/>
        <stp>T</stp>
        <tr r="E23" s="2"/>
      </tp>
      <tp>
        <v>59</v>
        <stp/>
        <stp>ContractData</stp>
        <stp>C.US.EPV1519500</stp>
        <stp>Bid</stp>
        <stp/>
        <stp>T</stp>
        <tr r="J19" s="2"/>
      </tp>
      <tp>
        <v>54.25</v>
        <stp/>
        <stp>ContractData</stp>
        <stp>C.US.EPV1519550</stp>
        <stp>Bid</stp>
        <stp/>
        <stp>T</stp>
        <tr r="J20" s="2"/>
      </tp>
      <tp>
        <v>51.5</v>
        <stp/>
        <stp>ContractData</stp>
        <stp>C.US.EPV1519600</stp>
        <stp>Ask</stp>
        <stp/>
        <stp>T</stp>
        <tr r="K21" s="2"/>
      </tp>
      <tp>
        <v>46.75</v>
        <stp/>
        <stp>ContractData</stp>
        <stp>C.US.EPV1519650</stp>
        <stp>Ask</stp>
        <stp/>
        <stp>T</stp>
        <tr r="K22" s="2"/>
      </tp>
      <tp>
        <v>2339</v>
        <stp/>
        <stp>ContractData</stp>
        <stp>C.US.EPV1519450</stp>
        <stp>COI</stp>
        <stp/>
        <stp>T</stp>
        <tr r="E18" s="2"/>
      </tp>
      <tp>
        <v>5610</v>
        <stp/>
        <stp>ContractData</stp>
        <stp>C.US.EPV1519400</stp>
        <stp>COI</stp>
        <stp/>
        <stp>T</stp>
        <tr r="E17" s="2"/>
      </tp>
      <tp>
        <v>68.75</v>
        <stp/>
        <stp>ContractData</stp>
        <stp>C.US.EPV1519400</stp>
        <stp>Bid</stp>
        <stp/>
        <stp>T</stp>
        <tr r="J17" s="2"/>
      </tp>
      <tp>
        <v>63.75</v>
        <stp/>
        <stp>ContractData</stp>
        <stp>C.US.EPV1519450</stp>
        <stp>Bid</stp>
        <stp/>
        <stp>T</stp>
        <tr r="J18" s="2"/>
      </tp>
      <tp>
        <v>42.25</v>
        <stp/>
        <stp>ContractData</stp>
        <stp>C.US.EPV1519700</stp>
        <stp>Ask</stp>
        <stp/>
        <stp>T</stp>
        <tr r="K23" s="2"/>
      </tp>
      <tp>
        <v>37.5</v>
        <stp/>
        <stp>ContractData</stp>
        <stp>C.US.EPV1519750</stp>
        <stp>Ask</stp>
        <stp/>
        <stp>T</stp>
        <tr r="K24" s="2"/>
      </tp>
      <tp>
        <v>2944</v>
        <stp/>
        <stp>ContractData</stp>
        <stp>C.US.EPV1519550</stp>
        <stp>COI</stp>
        <stp/>
        <stp>T</stp>
        <tr r="E20" s="2"/>
      </tp>
      <tp>
        <v>8388</v>
        <stp/>
        <stp>ContractData</stp>
        <stp>C.US.EPV1519500</stp>
        <stp>COI</stp>
        <stp/>
        <stp>T</stp>
        <tr r="E19" s="2"/>
      </tp>
      <tp>
        <v>33.25</v>
        <stp/>
        <stp>ContractData</stp>
        <stp>C.US.EPV1519800</stp>
        <stp>Ask</stp>
        <stp/>
        <stp>T</stp>
        <tr r="K25" s="2"/>
      </tp>
      <tp>
        <v>28.25</v>
        <stp/>
        <stp>ContractData</stp>
        <stp>C.US.EPV1519850</stp>
        <stp>Ask</stp>
        <stp/>
        <stp>T</stp>
        <tr r="K26" s="2"/>
      </tp>
      <tp>
        <v>24.25</v>
        <stp/>
        <stp>ContractData</stp>
        <stp>C.US.EPV1519900</stp>
        <stp>Ask</stp>
        <stp/>
        <stp>T</stp>
        <tr r="K27" s="2"/>
      </tp>
      <tp>
        <v>20.25</v>
        <stp/>
        <stp>ContractData</stp>
        <stp>C.US.EPV1519950</stp>
        <stp>Ask</stp>
        <stp/>
        <stp>T</stp>
        <tr r="K28" s="2"/>
      </tp>
      <tp>
        <v>22.75</v>
        <stp/>
        <stp>ContractData</stp>
        <stp>C.US.EPV1519900</stp>
        <stp>Bid</stp>
        <stp/>
        <stp>T</stp>
        <tr r="J27" s="2"/>
      </tp>
      <tp>
        <v>19</v>
        <stp/>
        <stp>ContractData</stp>
        <stp>C.US.EPV1519950</stp>
        <stp>Bid</stp>
        <stp/>
        <stp>T</stp>
        <tr r="J28" s="2"/>
      </tp>
      <tp>
        <v>4018</v>
        <stp/>
        <stp>ContractData</stp>
        <stp>C.US.EPV1519850</stp>
        <stp>COI</stp>
        <stp/>
        <stp>T</stp>
        <tr r="E26" s="2"/>
      </tp>
      <tp>
        <v>7827</v>
        <stp/>
        <stp>ContractData</stp>
        <stp>C.US.EPV1519800</stp>
        <stp>COI</stp>
        <stp/>
        <stp>T</stp>
        <tr r="E25" s="2"/>
      </tp>
      <tp>
        <v>30.75</v>
        <stp/>
        <stp>ContractData</stp>
        <stp>C.US.EPV1519800</stp>
        <stp>Bid</stp>
        <stp/>
        <stp>T</stp>
        <tr r="J25" s="2"/>
      </tp>
      <tp>
        <v>27</v>
        <stp/>
        <stp>ContractData</stp>
        <stp>C.US.EPV1519850</stp>
        <stp>Bid</stp>
        <stp/>
        <stp>T</stp>
        <tr r="J26" s="2"/>
      </tp>
      <tp>
        <v>5552</v>
        <stp/>
        <stp>ContractData</stp>
        <stp>C.US.EPV1519950</stp>
        <stp>COI</stp>
        <stp/>
        <stp>T</stp>
        <tr r="E28" s="2"/>
      </tp>
      <tp>
        <v>7127</v>
        <stp/>
        <stp>ContractData</stp>
        <stp>C.US.EPV1519900</stp>
        <stp>COI</stp>
        <stp/>
        <stp>T</stp>
        <tr r="E27" s="2"/>
      </tp>
      <tp>
        <v>0.25</v>
        <stp/>
        <stp>ContractData</stp>
        <stp>P.US.EPV1519000</stp>
        <stp>Bid</stp>
        <stp/>
        <stp>T</stp>
        <tr r="J9" s="3"/>
      </tp>
      <tp>
        <v>0.25</v>
        <stp/>
        <stp>ContractData</stp>
        <stp>P.US.EPV1519050</stp>
        <stp>Bid</stp>
        <stp/>
        <stp>T</stp>
        <tr r="J10" s="3"/>
      </tp>
      <tp>
        <v>0.5</v>
        <stp/>
        <stp>ContractData</stp>
        <stp>P.US.EPV1519300</stp>
        <stp>Ask</stp>
        <stp/>
        <stp>T</stp>
        <tr r="K15" s="3"/>
      </tp>
      <tp>
        <v>0.6</v>
        <stp/>
        <stp>ContractData</stp>
        <stp>P.US.EPV1519350</stp>
        <stp>Ask</stp>
        <stp/>
        <stp>T</stp>
        <tr r="K16" s="3"/>
      </tp>
      <tp>
        <v>4561</v>
        <stp/>
        <stp>ContractData</stp>
        <stp>P.US.EPV1519150</stp>
        <stp>COI</stp>
        <stp/>
        <stp>T</stp>
        <tr r="E12" s="3"/>
      </tp>
      <tp>
        <v>5877</v>
        <stp/>
        <stp>ContractData</stp>
        <stp>P.US.EPV1519100</stp>
        <stp>COI</stp>
        <stp/>
        <stp>T</stp>
        <tr r="E11" s="3"/>
      </tp>
      <tp>
        <v>0.25</v>
        <stp/>
        <stp>ContractData</stp>
        <stp>P.US.EPV1519100</stp>
        <stp>Bid</stp>
        <stp/>
        <stp>T</stp>
        <tr r="J11" s="3"/>
      </tp>
      <tp>
        <v>0.3</v>
        <stp/>
        <stp>ContractData</stp>
        <stp>P.US.EPV1519150</stp>
        <stp>Bid</stp>
        <stp/>
        <stp>T</stp>
        <tr r="J12" s="3"/>
      </tp>
      <tp>
        <v>0.45</v>
        <stp/>
        <stp>ContractData</stp>
        <stp>P.US.EPV1519200</stp>
        <stp>Ask</stp>
        <stp/>
        <stp>T</stp>
        <tr r="K13" s="3"/>
      </tp>
      <tp>
        <v>0.45</v>
        <stp/>
        <stp>ContractData</stp>
        <stp>P.US.EPV1519250</stp>
        <stp>Ask</stp>
        <stp/>
        <stp>T</stp>
        <tr r="K14" s="3"/>
      </tp>
      <tp>
        <v>4034</v>
        <stp/>
        <stp>ContractData</stp>
        <stp>P.US.EPV1519050</stp>
        <stp>COI</stp>
        <stp/>
        <stp>T</stp>
        <tr r="E10" s="3"/>
      </tp>
      <tp>
        <v>26558</v>
        <stp/>
        <stp>ContractData</stp>
        <stp>P.US.EPV1519000</stp>
        <stp>COI</stp>
        <stp/>
        <stp>T</stp>
        <tr r="E9" s="3"/>
      </tp>
      <tp>
        <v>0.35000000000000003</v>
        <stp/>
        <stp>ContractData</stp>
        <stp>P.US.EPV1519200</stp>
        <stp>Bid</stp>
        <stp/>
        <stp>T</stp>
        <tr r="J13" s="3"/>
      </tp>
      <tp>
        <v>0.35000000000000003</v>
        <stp/>
        <stp>ContractData</stp>
        <stp>P.US.EPV1519250</stp>
        <stp>Bid</stp>
        <stp/>
        <stp>T</stp>
        <tr r="J14" s="3"/>
      </tp>
      <tp>
        <v>0.4</v>
        <stp/>
        <stp>ContractData</stp>
        <stp>P.US.EPV1519100</stp>
        <stp>Ask</stp>
        <stp/>
        <stp>T</stp>
        <tr r="K11" s="3"/>
      </tp>
      <tp>
        <v>0.4</v>
        <stp/>
        <stp>ContractData</stp>
        <stp>P.US.EPV1519150</stp>
        <stp>Ask</stp>
        <stp/>
        <stp>T</stp>
        <tr r="K12" s="3"/>
      </tp>
      <tp>
        <v>3713</v>
        <stp/>
        <stp>ContractData</stp>
        <stp>P.US.EPV1519350</stp>
        <stp>COI</stp>
        <stp/>
        <stp>T</stp>
        <tr r="E16" s="3"/>
      </tp>
      <tp>
        <v>5941</v>
        <stp/>
        <stp>ContractData</stp>
        <stp>P.US.EPV1519300</stp>
        <stp>COI</stp>
        <stp/>
        <stp>T</stp>
        <tr r="E15" s="3"/>
      </tp>
      <tp>
        <v>0.45</v>
        <stp/>
        <stp>ContractData</stp>
        <stp>P.US.EPV1519300</stp>
        <stp>Bid</stp>
        <stp/>
        <stp>T</stp>
        <tr r="J15" s="3"/>
      </tp>
      <tp>
        <v>0.5</v>
        <stp/>
        <stp>ContractData</stp>
        <stp>P.US.EPV1519350</stp>
        <stp>Bid</stp>
        <stp/>
        <stp>T</stp>
        <tr r="J16" s="3"/>
      </tp>
      <tp>
        <v>0.3</v>
        <stp/>
        <stp>ContractData</stp>
        <stp>P.US.EPV1519000</stp>
        <stp>Ask</stp>
        <stp/>
        <stp>T</stp>
        <tr r="K9" s="3"/>
      </tp>
      <tp>
        <v>0.35000000000000003</v>
        <stp/>
        <stp>ContractData</stp>
        <stp>P.US.EPV1519050</stp>
        <stp>Ask</stp>
        <stp/>
        <stp>T</stp>
        <tr r="K10" s="3"/>
      </tp>
      <tp>
        <v>9802</v>
        <stp/>
        <stp>ContractData</stp>
        <stp>P.US.EPV1519250</stp>
        <stp>COI</stp>
        <stp/>
        <stp>T</stp>
        <tr r="E14" s="3"/>
      </tp>
      <tp>
        <v>5975</v>
        <stp/>
        <stp>ContractData</stp>
        <stp>P.US.EPV1519200</stp>
        <stp>COI</stp>
        <stp/>
        <stp>T</stp>
        <tr r="E13" s="3"/>
      </tp>
      <tp>
        <v>0.6</v>
        <stp/>
        <stp>ContractData</stp>
        <stp>P.US.EPV1519400</stp>
        <stp>Bid</stp>
        <stp/>
        <stp>T</stp>
        <tr r="J17" s="3"/>
      </tp>
      <tp>
        <v>0.65</v>
        <stp/>
        <stp>ContractData</stp>
        <stp>P.US.EPV1519450</stp>
        <stp>Bid</stp>
        <stp/>
        <stp>T</stp>
        <tr r="J18" s="3"/>
      </tp>
      <tp>
        <v>1.85</v>
        <stp/>
        <stp>ContractData</stp>
        <stp>P.US.EPV1519700</stp>
        <stp>Ask</stp>
        <stp/>
        <stp>T</stp>
        <tr r="K23" s="3"/>
      </tp>
      <tp>
        <v>2.25</v>
        <stp/>
        <stp>ContractData</stp>
        <stp>P.US.EPV1519750</stp>
        <stp>Ask</stp>
        <stp/>
        <stp>T</stp>
        <tr r="K24" s="3"/>
      </tp>
      <tp>
        <v>3501</v>
        <stp/>
        <stp>ContractData</stp>
        <stp>P.US.EPV1519550</stp>
        <stp>COI</stp>
        <stp/>
        <stp>T</stp>
        <tr r="E20" s="3"/>
      </tp>
      <tp>
        <v>13683</v>
        <stp/>
        <stp>ContractData</stp>
        <stp>P.US.EPV1519500</stp>
        <stp>COI</stp>
        <stp/>
        <stp>T</stp>
        <tr r="E19" s="3"/>
      </tp>
      <tp>
        <v>0.8</v>
        <stp/>
        <stp>ContractData</stp>
        <stp>P.US.EPV1519500</stp>
        <stp>Bid</stp>
        <stp/>
        <stp>T</stp>
        <tr r="J19" s="3"/>
      </tp>
      <tp>
        <v>0.95000000000000007</v>
        <stp/>
        <stp>ContractData</stp>
        <stp>P.US.EPV1519550</stp>
        <stp>Bid</stp>
        <stp/>
        <stp>T</stp>
        <tr r="J20" s="3"/>
      </tp>
      <tp>
        <v>1.25</v>
        <stp/>
        <stp>ContractData</stp>
        <stp>P.US.EPV1519600</stp>
        <stp>Ask</stp>
        <stp/>
        <stp>T</stp>
        <tr r="K21" s="3"/>
      </tp>
      <tp>
        <v>1.5</v>
        <stp/>
        <stp>ContractData</stp>
        <stp>P.US.EPV1519650</stp>
        <stp>Ask</stp>
        <stp/>
        <stp>T</stp>
        <tr r="K22" s="3"/>
      </tp>
      <tp>
        <v>4093</v>
        <stp/>
        <stp>ContractData</stp>
        <stp>P.US.EPV1519450</stp>
        <stp>COI</stp>
        <stp/>
        <stp>T</stp>
        <tr r="E18" s="3"/>
      </tp>
      <tp>
        <v>5601</v>
        <stp/>
        <stp>ContractData</stp>
        <stp>P.US.EPV1519400</stp>
        <stp>COI</stp>
        <stp/>
        <stp>T</stp>
        <tr r="E17" s="3"/>
      </tp>
      <tp>
        <v>1.1500000000000001</v>
        <stp/>
        <stp>ContractData</stp>
        <stp>P.US.EPV1519600</stp>
        <stp>Bid</stp>
        <stp/>
        <stp>T</stp>
        <tr r="J21" s="3"/>
      </tp>
      <tp>
        <v>1.4000000000000001</v>
        <stp/>
        <stp>ContractData</stp>
        <stp>P.US.EPV1519650</stp>
        <stp>Bid</stp>
        <stp/>
        <stp>T</stp>
        <tr r="J22" s="3"/>
      </tp>
      <tp>
        <v>0.9</v>
        <stp/>
        <stp>ContractData</stp>
        <stp>P.US.EPV1519500</stp>
        <stp>Ask</stp>
        <stp/>
        <stp>T</stp>
        <tr r="K19" s="3"/>
      </tp>
      <tp>
        <v>1.05</v>
        <stp/>
        <stp>ContractData</stp>
        <stp>P.US.EPV1519550</stp>
        <stp>Ask</stp>
        <stp/>
        <stp>T</stp>
        <tr r="K20" s="3"/>
      </tp>
      <tp>
        <v>9005</v>
        <stp/>
        <stp>ContractData</stp>
        <stp>P.US.EPV1519750</stp>
        <stp>COI</stp>
        <stp/>
        <stp>T</stp>
        <tr r="E24" s="3"/>
      </tp>
      <tp>
        <v>4695</v>
        <stp/>
        <stp>ContractData</stp>
        <stp>P.US.EPV1519700</stp>
        <stp>COI</stp>
        <stp/>
        <stp>T</stp>
        <tr r="E23" s="3"/>
      </tp>
      <tp>
        <v>1.7</v>
        <stp/>
        <stp>ContractData</stp>
        <stp>P.US.EPV1519700</stp>
        <stp>Bid</stp>
        <stp/>
        <stp>T</stp>
        <tr r="J23" s="3"/>
      </tp>
      <tp>
        <v>2.1</v>
        <stp/>
        <stp>ContractData</stp>
        <stp>P.US.EPV1519750</stp>
        <stp>Bid</stp>
        <stp/>
        <stp>T</stp>
        <tr r="J24" s="3"/>
      </tp>
      <tp>
        <v>0.70000000000000007</v>
        <stp/>
        <stp>ContractData</stp>
        <stp>P.US.EPV1519400</stp>
        <stp>Ask</stp>
        <stp/>
        <stp>T</stp>
        <tr r="K17" s="3"/>
      </tp>
      <tp>
        <v>0.75</v>
        <stp/>
        <stp>ContractData</stp>
        <stp>P.US.EPV1519450</stp>
        <stp>Ask</stp>
        <stp/>
        <stp>T</stp>
        <tr r="K18" s="3"/>
      </tp>
      <tp>
        <v>2747</v>
        <stp/>
        <stp>ContractData</stp>
        <stp>P.US.EPV1519650</stp>
        <stp>COI</stp>
        <stp/>
        <stp>T</stp>
        <tr r="E22" s="3"/>
      </tp>
      <tp>
        <v>6489</v>
        <stp/>
        <stp>ContractData</stp>
        <stp>P.US.EPV1519600</stp>
        <stp>COI</stp>
        <stp/>
        <stp>T</stp>
        <tr r="E21" s="3"/>
      </tp>
      <tp>
        <v>2.65</v>
        <stp/>
        <stp>ContractData</stp>
        <stp>P.US.EPV1519800</stp>
        <stp>Bid</stp>
        <stp/>
        <stp>T</stp>
        <tr r="J25" s="3"/>
      </tp>
      <tp>
        <v>3.35</v>
        <stp/>
        <stp>ContractData</stp>
        <stp>P.US.EPV1519850</stp>
        <stp>Bid</stp>
        <stp/>
        <stp>T</stp>
        <tr r="J26" s="3"/>
      </tp>
      <tp>
        <v>2168</v>
        <stp/>
        <stp>ContractData</stp>
        <stp>P.US.EPV1519950</stp>
        <stp>COI</stp>
        <stp/>
        <stp>T</stp>
        <tr r="E28" s="3"/>
      </tp>
      <tp>
        <v>5928</v>
        <stp/>
        <stp>ContractData</stp>
        <stp>P.US.EPV1519900</stp>
        <stp>COI</stp>
        <stp/>
        <stp>T</stp>
        <tr r="E27" s="3"/>
      </tp>
      <tp>
        <v>4.2</v>
        <stp/>
        <stp>ContractData</stp>
        <stp>P.US.EPV1519900</stp>
        <stp>Bid</stp>
        <stp/>
        <stp>T</stp>
        <tr r="J27" s="3"/>
      </tp>
      <tp>
        <v>5.25</v>
        <stp/>
        <stp>ContractData</stp>
        <stp>P.US.EPV1519950</stp>
        <stp>Bid</stp>
        <stp/>
        <stp>T</stp>
        <tr r="J28" s="3"/>
      </tp>
      <tp>
        <v>3174</v>
        <stp/>
        <stp>ContractData</stp>
        <stp>P.US.EPV1519850</stp>
        <stp>COI</stp>
        <stp/>
        <stp>T</stp>
        <tr r="E26" s="3"/>
      </tp>
      <tp>
        <v>7968</v>
        <stp/>
        <stp>ContractData</stp>
        <stp>P.US.EPV1519800</stp>
        <stp>COI</stp>
        <stp/>
        <stp>T</stp>
        <tr r="E25" s="3"/>
      </tp>
      <tp>
        <v>4.3500000000000005</v>
        <stp/>
        <stp>ContractData</stp>
        <stp>P.US.EPV1519900</stp>
        <stp>Ask</stp>
        <stp/>
        <stp>T</stp>
        <tr r="K27" s="3"/>
      </tp>
      <tp>
        <v>5.5</v>
        <stp/>
        <stp>ContractData</stp>
        <stp>P.US.EPV1519950</stp>
        <stp>Ask</stp>
        <stp/>
        <stp>T</stp>
        <tr r="K28" s="3"/>
      </tp>
      <tp>
        <v>2.8000000000000003</v>
        <stp/>
        <stp>ContractData</stp>
        <stp>P.US.EPV1519800</stp>
        <stp>Ask</stp>
        <stp/>
        <stp>T</stp>
        <tr r="K25" s="3"/>
      </tp>
      <tp>
        <v>3.45</v>
        <stp/>
        <stp>ContractData</stp>
        <stp>P.US.EPV1519850</stp>
        <stp>Ask</stp>
        <stp/>
        <stp>T</stp>
        <tr r="K26" s="3"/>
      </tp>
      <tp t="s">
        <v/>
        <stp/>
        <stp>ContractData</stp>
        <stp>C.US.EPV1518700</stp>
        <stp>Bid</stp>
        <stp/>
        <stp>T</stp>
        <tr r="J3" s="2"/>
      </tp>
      <tp t="s">
        <v/>
        <stp/>
        <stp>ContractData</stp>
        <stp>C.US.EPV1518750</stp>
        <stp>Bid</stp>
        <stp/>
        <stp>T</stp>
        <tr r="J4" s="2"/>
      </tp>
      <tp>
        <v>300</v>
        <stp/>
        <stp>ContractData</stp>
        <stp>C.US.EPV1518650</stp>
        <stp>COI</stp>
        <stp/>
        <stp>T</stp>
        <tr r="E2" s="2"/>
      </tp>
      <tp>
        <v>597</v>
        <stp/>
        <stp>ContractData</stp>
        <stp>C.US.EPV1518600</stp>
        <stp>COI</stp>
        <stp/>
        <stp>T</stp>
        <tr r="E1" s="2"/>
      </tp>
      <tp>
        <v>130</v>
        <stp/>
        <stp>ContractData</stp>
        <stp>C.US.EPV1518600</stp>
        <stp>Bid</stp>
        <stp/>
        <stp>T</stp>
        <tr r="J1" s="2"/>
      </tp>
      <tp t="s">
        <v/>
        <stp/>
        <stp>ContractData</stp>
        <stp>C.US.EPV1518650</stp>
        <stp>Bid</stp>
        <stp/>
        <stp>T</stp>
        <tr r="J2" s="2"/>
      </tp>
      <tp>
        <v>1985</v>
        <stp/>
        <stp>ContractData</stp>
        <stp>C.US.EPV1518750</stp>
        <stp>COI</stp>
        <stp/>
        <stp>T</stp>
        <tr r="E4" s="2"/>
      </tp>
      <tp>
        <v>1127</v>
        <stp/>
        <stp>ContractData</stp>
        <stp>C.US.EPV1518700</stp>
        <stp>COI</stp>
        <stp/>
        <stp>T</stp>
        <tr r="E3" s="2"/>
      </tp>
      <tp t="s">
        <v/>
        <stp/>
        <stp>ContractData</stp>
        <stp>C.US.EPV1518600</stp>
        <stp>Ask</stp>
        <stp/>
        <stp>T</stp>
        <tr r="K1" s="2"/>
      </tp>
      <tp t="s">
        <v/>
        <stp/>
        <stp>ContractData</stp>
        <stp>C.US.EPV1518650</stp>
        <stp>Ask</stp>
        <stp/>
        <stp>T</stp>
        <tr r="K2" s="2"/>
      </tp>
      <tp t="s">
        <v/>
        <stp/>
        <stp>ContractData</stp>
        <stp>C.US.EPV1518700</stp>
        <stp>Ask</stp>
        <stp/>
        <stp>T</stp>
        <tr r="K3" s="2"/>
      </tp>
      <tp t="s">
        <v/>
        <stp/>
        <stp>ContractData</stp>
        <stp>C.US.EPV1518750</stp>
        <stp>Ask</stp>
        <stp/>
        <stp>T</stp>
        <tr r="K4" s="2"/>
      </tp>
      <tp t="s">
        <v/>
        <stp/>
        <stp>ContractData</stp>
        <stp>C.US.EPV1518800</stp>
        <stp>Ask</stp>
        <stp/>
        <stp>T</stp>
        <tr r="K5" s="2"/>
      </tp>
      <tp>
        <v>175</v>
        <stp/>
        <stp>ContractData</stp>
        <stp>C.US.EPV1518850</stp>
        <stp>Ask</stp>
        <stp/>
        <stp>T</stp>
        <tr r="K6" s="2"/>
      </tp>
      <tp t="s">
        <v/>
        <stp/>
        <stp>ContractData</stp>
        <stp>C.US.EPV1518900</stp>
        <stp>Ask</stp>
        <stp/>
        <stp>T</stp>
        <tr r="K7" s="2"/>
      </tp>
      <tp t="s">
        <v/>
        <stp/>
        <stp>ContractData</stp>
        <stp>C.US.EPV1518950</stp>
        <stp>Ask</stp>
        <stp/>
        <stp>T</stp>
        <tr r="K8" s="2"/>
      </tp>
      <tp t="s">
        <v/>
        <stp/>
        <stp>ContractData</stp>
        <stp>C.US.EPV1518900</stp>
        <stp>Bid</stp>
        <stp/>
        <stp>T</stp>
        <tr r="J7" s="2"/>
      </tp>
      <tp t="s">
        <v/>
        <stp/>
        <stp>ContractData</stp>
        <stp>C.US.EPV1518950</stp>
        <stp>Bid</stp>
        <stp/>
        <stp>T</stp>
        <tr r="J8" s="2"/>
      </tp>
      <tp>
        <v>1647</v>
        <stp/>
        <stp>ContractData</stp>
        <stp>C.US.EPV1518850</stp>
        <stp>COI</stp>
        <stp/>
        <stp>T</stp>
        <tr r="E6" s="2"/>
      </tp>
      <tp>
        <v>2491</v>
        <stp/>
        <stp>ContractData</stp>
        <stp>C.US.EPV1518800</stp>
        <stp>COI</stp>
        <stp/>
        <stp>T</stp>
        <tr r="E5" s="2"/>
      </tp>
      <tp t="s">
        <v/>
        <stp/>
        <stp>ContractData</stp>
        <stp>C.US.EPV1518800</stp>
        <stp>Bid</stp>
        <stp/>
        <stp>T</stp>
        <tr r="J5" s="2"/>
      </tp>
      <tp>
        <v>50</v>
        <stp/>
        <stp>ContractData</stp>
        <stp>C.US.EPV1518850</stp>
        <stp>Bid</stp>
        <stp/>
        <stp>T</stp>
        <tr r="J6" s="2"/>
      </tp>
      <tp>
        <v>947</v>
        <stp/>
        <stp>ContractData</stp>
        <stp>C.US.EPV1518950</stp>
        <stp>COI</stp>
        <stp/>
        <stp>T</stp>
        <tr r="E8" s="2"/>
      </tp>
      <tp>
        <v>1565</v>
        <stp/>
        <stp>ContractData</stp>
        <stp>C.US.EPV1518900</stp>
        <stp>COI</stp>
        <stp/>
        <stp>T</stp>
        <tr r="E7" s="2"/>
      </tp>
      <tp>
        <v>0.25</v>
        <stp/>
        <stp>ContractData</stp>
        <stp>P.US.EPV1518700</stp>
        <stp>Ask</stp>
        <stp/>
        <stp>T</stp>
        <tr r="K3" s="3"/>
      </tp>
      <tp>
        <v>0.25</v>
        <stp/>
        <stp>ContractData</stp>
        <stp>P.US.EPV1518750</stp>
        <stp>Ask</stp>
        <stp/>
        <stp>T</stp>
        <tr r="K4" s="3"/>
      </tp>
      <tp>
        <v>0.2</v>
        <stp/>
        <stp>ContractData</stp>
        <stp>P.US.EPV1518600</stp>
        <stp>Ask</stp>
        <stp/>
        <stp>T</stp>
        <tr r="K1" s="3"/>
      </tp>
      <tp>
        <v>0.2</v>
        <stp/>
        <stp>ContractData</stp>
        <stp>P.US.EPV1518650</stp>
        <stp>Ask</stp>
        <stp/>
        <stp>T</stp>
        <tr r="K2" s="3"/>
      </tp>
      <tp>
        <v>0.1</v>
        <stp/>
        <stp>ContractData</stp>
        <stp>P.US.EPV1518600</stp>
        <stp>Bid</stp>
        <stp/>
        <stp>T</stp>
        <tr r="J1" s="3"/>
      </tp>
      <tp>
        <v>0.1</v>
        <stp/>
        <stp>ContractData</stp>
        <stp>P.US.EPV1518650</stp>
        <stp>Bid</stp>
        <stp/>
        <stp>T</stp>
        <tr r="J2" s="3"/>
      </tp>
      <tp>
        <v>10336</v>
        <stp/>
        <stp>ContractData</stp>
        <stp>P.US.EPV1518750</stp>
        <stp>COI</stp>
        <stp/>
        <stp>T</stp>
        <tr r="E4" s="3"/>
      </tp>
      <tp>
        <v>7609</v>
        <stp/>
        <stp>ContractData</stp>
        <stp>P.US.EPV1518700</stp>
        <stp>COI</stp>
        <stp/>
        <stp>T</stp>
        <tr r="E3" s="3"/>
      </tp>
      <tp>
        <v>0.1</v>
        <stp/>
        <stp>ContractData</stp>
        <stp>P.US.EPV1518700</stp>
        <stp>Bid</stp>
        <stp/>
        <stp>T</stp>
        <tr r="J3" s="3"/>
      </tp>
      <tp>
        <v>0.15</v>
        <stp/>
        <stp>ContractData</stp>
        <stp>P.US.EPV1518750</stp>
        <stp>Bid</stp>
        <stp/>
        <stp>T</stp>
        <tr r="J4" s="3"/>
      </tp>
      <tp>
        <v>4344</v>
        <stp/>
        <stp>ContractData</stp>
        <stp>P.US.EPV1518650</stp>
        <stp>COI</stp>
        <stp/>
        <stp>T</stp>
        <tr r="E2" s="3"/>
      </tp>
      <tp>
        <v>8376</v>
        <stp/>
        <stp>ContractData</stp>
        <stp>P.US.EPV1518600</stp>
        <stp>COI</stp>
        <stp/>
        <stp>T</stp>
        <tr r="E1" s="3"/>
      </tp>
      <tp>
        <v>0.15</v>
        <stp/>
        <stp>ContractData</stp>
        <stp>P.US.EPV1518800</stp>
        <stp>Bid</stp>
        <stp/>
        <stp>T</stp>
        <tr r="J5" s="3"/>
      </tp>
      <tp>
        <v>0.15</v>
        <stp/>
        <stp>ContractData</stp>
        <stp>P.US.EPV1518850</stp>
        <stp>Bid</stp>
        <stp/>
        <stp>T</stp>
        <tr r="J6" s="3"/>
      </tp>
      <tp>
        <v>4920</v>
        <stp/>
        <stp>ContractData</stp>
        <stp>P.US.EPV1518950</stp>
        <stp>COI</stp>
        <stp/>
        <stp>T</stp>
        <tr r="E8" s="3"/>
      </tp>
      <tp>
        <v>6209</v>
        <stp/>
        <stp>ContractData</stp>
        <stp>P.US.EPV1518900</stp>
        <stp>COI</stp>
        <stp/>
        <stp>T</stp>
        <tr r="E7" s="3"/>
      </tp>
      <tp>
        <v>0.2</v>
        <stp/>
        <stp>ContractData</stp>
        <stp>P.US.EPV1518900</stp>
        <stp>Bid</stp>
        <stp/>
        <stp>T</stp>
        <tr r="J7" s="3"/>
      </tp>
      <tp>
        <v>0.2</v>
        <stp/>
        <stp>ContractData</stp>
        <stp>P.US.EPV1518950</stp>
        <stp>Bid</stp>
        <stp/>
        <stp>T</stp>
        <tr r="J8" s="3"/>
      </tp>
      <tp>
        <v>4854</v>
        <stp/>
        <stp>ContractData</stp>
        <stp>P.US.EPV1518850</stp>
        <stp>COI</stp>
        <stp/>
        <stp>T</stp>
        <tr r="E6" s="3"/>
      </tp>
      <tp>
        <v>8679</v>
        <stp/>
        <stp>ContractData</stp>
        <stp>P.US.EPV1518800</stp>
        <stp>COI</stp>
        <stp/>
        <stp>T</stp>
        <tr r="E5" s="3"/>
      </tp>
      <tp>
        <v>0.3</v>
        <stp/>
        <stp>ContractData</stp>
        <stp>P.US.EPV1518900</stp>
        <stp>Ask</stp>
        <stp/>
        <stp>T</stp>
        <tr r="K7" s="3"/>
      </tp>
      <tp>
        <v>0.3</v>
        <stp/>
        <stp>ContractData</stp>
        <stp>P.US.EPV1518950</stp>
        <stp>Ask</stp>
        <stp/>
        <stp>T</stp>
        <tr r="K8" s="3"/>
      </tp>
      <tp>
        <v>0.25</v>
        <stp/>
        <stp>ContractData</stp>
        <stp>P.US.EPV1518800</stp>
        <stp>Ask</stp>
        <stp/>
        <stp>T</stp>
        <tr r="K5" s="3"/>
      </tp>
      <tp>
        <v>0.25</v>
        <stp/>
        <stp>ContractData</stp>
        <stp>P.US.EPV1518850</stp>
        <stp>Ask</stp>
        <stp/>
        <stp>T</stp>
        <tr r="K6" s="3"/>
      </tp>
      <tp t="s">
        <v/>
        <stp/>
        <stp>ContractData</stp>
        <stp>C.US.EPV1521300</stp>
        <stp>Bid</stp>
        <stp/>
        <stp>T</stp>
        <tr r="J55" s="2"/>
      </tp>
      <tp t="s">
        <v/>
        <stp/>
        <stp>ContractData</stp>
        <stp>C.US.EPV1521350</stp>
        <stp>Bid</stp>
        <stp/>
        <stp>T</stp>
        <tr r="J56" s="2"/>
      </tp>
      <tp>
        <v>0.1</v>
        <stp/>
        <stp>ContractData</stp>
        <stp>C.US.EPV1521000</stp>
        <stp>Ask</stp>
        <stp/>
        <stp>T</stp>
        <tr r="K49" s="2"/>
      </tp>
      <tp>
        <v>0.1</v>
        <stp/>
        <stp>ContractData</stp>
        <stp>C.US.EPV1521050</stp>
        <stp>Ask</stp>
        <stp/>
        <stp>T</stp>
        <tr r="K50" s="2"/>
      </tp>
      <tp>
        <v>6147</v>
        <stp/>
        <stp>ContractData</stp>
        <stp>C.US.EPV1521250</stp>
        <stp>COI</stp>
        <stp/>
        <stp>T</stp>
        <tr r="E54" s="2"/>
      </tp>
      <tp>
        <v>4415</v>
        <stp/>
        <stp>ContractData</stp>
        <stp>C.US.EPV1521200</stp>
        <stp>COI</stp>
        <stp/>
        <stp>T</stp>
        <tr r="E53" s="2"/>
      </tp>
      <tp t="s">
        <v/>
        <stp/>
        <stp>ContractData</stp>
        <stp>C.US.EPV1521200</stp>
        <stp>Bid</stp>
        <stp/>
        <stp>T</stp>
        <tr r="J53" s="2"/>
      </tp>
      <tp t="s">
        <v/>
        <stp/>
        <stp>ContractData</stp>
        <stp>C.US.EPV1521250</stp>
        <stp>Bid</stp>
        <stp/>
        <stp>T</stp>
        <tr r="J54" s="2"/>
      </tp>
      <tp>
        <v>0.1</v>
        <stp/>
        <stp>ContractData</stp>
        <stp>C.US.EPV1521100</stp>
        <stp>Ask</stp>
        <stp/>
        <stp>T</stp>
        <tr r="K51" s="2"/>
      </tp>
      <tp>
        <v>0.1</v>
        <stp/>
        <stp>ContractData</stp>
        <stp>C.US.EPV1521150</stp>
        <stp>Ask</stp>
        <stp/>
        <stp>T</stp>
        <tr r="K52" s="2"/>
      </tp>
      <tp>
        <v>3535</v>
        <stp/>
        <stp>ContractData</stp>
        <stp>C.US.EPV1521350</stp>
        <stp>COI</stp>
        <stp/>
        <stp>T</stp>
        <tr r="E56" s="2"/>
      </tp>
      <tp>
        <v>6585</v>
        <stp/>
        <stp>ContractData</stp>
        <stp>C.US.EPV1521300</stp>
        <stp>COI</stp>
        <stp/>
        <stp>T</stp>
        <tr r="E55" s="2"/>
      </tp>
      <tp t="s">
        <v/>
        <stp/>
        <stp>ContractData</stp>
        <stp>C.US.EPV1521100</stp>
        <stp>Bid</stp>
        <stp/>
        <stp>T</stp>
        <tr r="J51" s="2"/>
      </tp>
      <tp t="s">
        <v/>
        <stp/>
        <stp>ContractData</stp>
        <stp>C.US.EPV1521150</stp>
        <stp>Bid</stp>
        <stp/>
        <stp>T</stp>
        <tr r="J52" s="2"/>
      </tp>
      <tp>
        <v>0.05</v>
        <stp/>
        <stp>ContractData</stp>
        <stp>C.US.EPV1521200</stp>
        <stp>Ask</stp>
        <stp/>
        <stp>T</stp>
        <tr r="K53" s="2"/>
      </tp>
      <tp>
        <v>0.05</v>
        <stp/>
        <stp>ContractData</stp>
        <stp>C.US.EPV1521250</stp>
        <stp>Ask</stp>
        <stp/>
        <stp>T</stp>
        <tr r="K54" s="2"/>
      </tp>
      <tp>
        <v>2108</v>
        <stp/>
        <stp>ContractData</stp>
        <stp>C.US.EPV1521050</stp>
        <stp>COI</stp>
        <stp/>
        <stp>T</stp>
        <tr r="E50" s="2"/>
      </tp>
      <tp>
        <v>15471</v>
        <stp/>
        <stp>ContractData</stp>
        <stp>C.US.EPV1521000</stp>
        <stp>COI</stp>
        <stp/>
        <stp>T</stp>
        <tr r="E49" s="2"/>
      </tp>
      <tp t="s">
        <v/>
        <stp/>
        <stp>ContractData</stp>
        <stp>C.US.EPV1521000</stp>
        <stp>Bid</stp>
        <stp/>
        <stp>T</stp>
        <tr r="J49" s="2"/>
      </tp>
      <tp t="s">
        <v/>
        <stp/>
        <stp>ContractData</stp>
        <stp>C.US.EPV1521050</stp>
        <stp>Bid</stp>
        <stp/>
        <stp>T</stp>
        <tr r="J50" s="2"/>
      </tp>
      <tp>
        <v>0.05</v>
        <stp/>
        <stp>ContractData</stp>
        <stp>C.US.EPV1521300</stp>
        <stp>Ask</stp>
        <stp/>
        <stp>T</stp>
        <tr r="K55" s="2"/>
      </tp>
      <tp>
        <v>0.05</v>
        <stp/>
        <stp>ContractData</stp>
        <stp>C.US.EPV1521350</stp>
        <stp>Ask</stp>
        <stp/>
        <stp>T</stp>
        <tr r="K56" s="2"/>
      </tp>
      <tp>
        <v>3899</v>
        <stp/>
        <stp>ContractData</stp>
        <stp>C.US.EPV1521150</stp>
        <stp>COI</stp>
        <stp/>
        <stp>T</stp>
        <tr r="E52" s="2"/>
      </tp>
      <tp>
        <v>8497</v>
        <stp/>
        <stp>ContractData</stp>
        <stp>C.US.EPV1521100</stp>
        <stp>COI</stp>
        <stp/>
        <stp>T</stp>
        <tr r="E51" s="2"/>
      </tp>
      <tp>
        <v>0.05</v>
        <stp/>
        <stp>ContractData</stp>
        <stp>C.US.EPV1521400</stp>
        <stp>Ask</stp>
        <stp/>
        <stp>T</stp>
        <tr r="K57" s="2"/>
      </tp>
      <tp>
        <v>0.05</v>
        <stp/>
        <stp>ContractData</stp>
        <stp>C.US.EPV1521450</stp>
        <stp>Ask</stp>
        <stp/>
        <stp>T</stp>
        <tr r="K58" s="2"/>
      </tp>
      <tp>
        <v>9009</v>
        <stp/>
        <stp>ContractData</stp>
        <stp>C.US.EPV1521600</stp>
        <stp>COI</stp>
        <stp/>
        <stp>T</stp>
        <tr r="E61" s="2"/>
      </tp>
      <tp t="s">
        <v/>
        <stp/>
        <stp>ContractData</stp>
        <stp>C.US.EPV1521600</stp>
        <stp>Bid</stp>
        <stp/>
        <stp>T</stp>
        <tr r="J61" s="2"/>
      </tp>
      <tp>
        <v>0.05</v>
        <stp/>
        <stp>ContractData</stp>
        <stp>C.US.EPV1521500</stp>
        <stp>Ask</stp>
        <stp/>
        <stp>T</stp>
        <tr r="K59" s="2"/>
      </tp>
      <tp>
        <v>0.05</v>
        <stp/>
        <stp>ContractData</stp>
        <stp>C.US.EPV1521550</stp>
        <stp>Ask</stp>
        <stp/>
        <stp>T</stp>
        <tr r="K60" s="2"/>
      </tp>
      <tp t="s">
        <v/>
        <stp/>
        <stp>ContractData</stp>
        <stp>C.US.EPV1521500</stp>
        <stp>Bid</stp>
        <stp/>
        <stp>T</stp>
        <tr r="J59" s="2"/>
      </tp>
      <tp t="s">
        <v/>
        <stp/>
        <stp>ContractData</stp>
        <stp>C.US.EPV1521550</stp>
        <stp>Bid</stp>
        <stp/>
        <stp>T</stp>
        <tr r="J60" s="2"/>
      </tp>
      <tp>
        <v>0.05</v>
        <stp/>
        <stp>ContractData</stp>
        <stp>C.US.EPV1521600</stp>
        <stp>Ask</stp>
        <stp/>
        <stp>T</stp>
        <tr r="K61" s="2"/>
      </tp>
      <tp>
        <v>3429</v>
        <stp/>
        <stp>ContractData</stp>
        <stp>C.US.EPV1521450</stp>
        <stp>COI</stp>
        <stp/>
        <stp>T</stp>
        <tr r="E58" s="2"/>
      </tp>
      <tp>
        <v>4912</v>
        <stp/>
        <stp>ContractData</stp>
        <stp>C.US.EPV1521400</stp>
        <stp>COI</stp>
        <stp/>
        <stp>T</stp>
        <tr r="E57" s="2"/>
      </tp>
      <tp t="s">
        <v/>
        <stp/>
        <stp>ContractData</stp>
        <stp>C.US.EPV1521400</stp>
        <stp>Bid</stp>
        <stp/>
        <stp>T</stp>
        <tr r="J57" s="2"/>
      </tp>
      <tp t="s">
        <v/>
        <stp/>
        <stp>ContractData</stp>
        <stp>C.US.EPV1521450</stp>
        <stp>Bid</stp>
        <stp/>
        <stp>T</stp>
        <tr r="J58" s="2"/>
      </tp>
      <tp>
        <v>1188</v>
        <stp/>
        <stp>ContractData</stp>
        <stp>C.US.EPV1521550</stp>
        <stp>COI</stp>
        <stp/>
        <stp>T</stp>
        <tr r="E60" s="2"/>
      </tp>
      <tp>
        <v>14517</v>
        <stp/>
        <stp>ContractData</stp>
        <stp>C.US.EPV1521500</stp>
        <stp>COI</stp>
        <stp/>
        <stp>T</stp>
        <tr r="E59" s="2"/>
      </tp>
      <tp>
        <v>50</v>
        <stp/>
        <stp>ContractData</stp>
        <stp>P.US.EPV1521000</stp>
        <stp>Bid</stp>
        <stp/>
        <stp>T</stp>
        <tr r="J49" s="3"/>
      </tp>
      <tp t="s">
        <v/>
        <stp/>
        <stp>ContractData</stp>
        <stp>P.US.EPV1521050</stp>
        <stp>Bid</stp>
        <stp/>
        <stp>T</stp>
        <tr r="J50" s="3"/>
      </tp>
      <tp t="s">
        <v/>
        <stp/>
        <stp>ContractData</stp>
        <stp>P.US.EPV1521300</stp>
        <stp>Ask</stp>
        <stp/>
        <stp>T</stp>
        <tr r="K55" s="3"/>
      </tp>
      <tp t="s">
        <v/>
        <stp/>
        <stp>ContractData</stp>
        <stp>P.US.EPV1521350</stp>
        <stp>Ask</stp>
        <stp/>
        <stp>T</stp>
        <tr r="K56" s="3"/>
      </tp>
      <tp>
        <v>125</v>
        <stp/>
        <stp>ContractData</stp>
        <stp>P.US.EPV1521150</stp>
        <stp>COI</stp>
        <stp/>
        <stp>T</stp>
        <tr r="E52" s="3"/>
      </tp>
      <tp>
        <v>542</v>
        <stp/>
        <stp>ContractData</stp>
        <stp>P.US.EPV1521100</stp>
        <stp>COI</stp>
        <stp/>
        <stp>T</stp>
        <tr r="E51" s="3"/>
      </tp>
      <tp t="s">
        <v/>
        <stp/>
        <stp>ContractData</stp>
        <stp>P.US.EPV1521100</stp>
        <stp>Bid</stp>
        <stp/>
        <stp>T</stp>
        <tr r="J51" s="3"/>
      </tp>
      <tp t="s">
        <v/>
        <stp/>
        <stp>ContractData</stp>
        <stp>P.US.EPV1521150</stp>
        <stp>Bid</stp>
        <stp/>
        <stp>T</stp>
        <tr r="J52" s="3"/>
      </tp>
      <tp t="s">
        <v/>
        <stp/>
        <stp>ContractData</stp>
        <stp>P.US.EPV1521200</stp>
        <stp>Ask</stp>
        <stp/>
        <stp>T</stp>
        <tr r="K53" s="3"/>
      </tp>
      <tp t="s">
        <v/>
        <stp/>
        <stp>ContractData</stp>
        <stp>P.US.EPV1521250</stp>
        <stp>Ask</stp>
        <stp/>
        <stp>T</stp>
        <tr r="K54" s="3"/>
      </tp>
      <tp>
        <v>1488</v>
        <stp/>
        <stp>ContractData</stp>
        <stp>P.US.EPV1521050</stp>
        <stp>COI</stp>
        <stp/>
        <stp>T</stp>
        <tr r="E50" s="3"/>
      </tp>
      <tp>
        <v>2617</v>
        <stp/>
        <stp>ContractData</stp>
        <stp>P.US.EPV1521000</stp>
        <stp>COI</stp>
        <stp/>
        <stp>T</stp>
        <tr r="E49" s="3"/>
      </tp>
      <tp t="s">
        <v/>
        <stp/>
        <stp>ContractData</stp>
        <stp>P.US.EPV1521200</stp>
        <stp>Bid</stp>
        <stp/>
        <stp>T</stp>
        <tr r="J53" s="3"/>
      </tp>
      <tp t="s">
        <v/>
        <stp/>
        <stp>ContractData</stp>
        <stp>P.US.EPV1521250</stp>
        <stp>Bid</stp>
        <stp/>
        <stp>T</stp>
        <tr r="J54" s="3"/>
      </tp>
      <tp t="s">
        <v/>
        <stp/>
        <stp>ContractData</stp>
        <stp>P.US.EPV1521100</stp>
        <stp>Ask</stp>
        <stp/>
        <stp>T</stp>
        <tr r="K51" s="3"/>
      </tp>
      <tp t="s">
        <v/>
        <stp/>
        <stp>ContractData</stp>
        <stp>P.US.EPV1521150</stp>
        <stp>Ask</stp>
        <stp/>
        <stp>T</stp>
        <tr r="K52" s="3"/>
      </tp>
      <tp>
        <v>16</v>
        <stp/>
        <stp>ContractData</stp>
        <stp>P.US.EPV1521350</stp>
        <stp>COI</stp>
        <stp/>
        <stp>T</stp>
        <tr r="E56" s="3"/>
      </tp>
      <tp>
        <v>1525</v>
        <stp/>
        <stp>ContractData</stp>
        <stp>P.US.EPV1521300</stp>
        <stp>COI</stp>
        <stp/>
        <stp>T</stp>
        <tr r="E55" s="3"/>
      </tp>
      <tp t="s">
        <v/>
        <stp/>
        <stp>ContractData</stp>
        <stp>P.US.EPV1521300</stp>
        <stp>Bid</stp>
        <stp/>
        <stp>T</stp>
        <tr r="J55" s="3"/>
      </tp>
      <tp t="s">
        <v/>
        <stp/>
        <stp>ContractData</stp>
        <stp>P.US.EPV1521350</stp>
        <stp>Bid</stp>
        <stp/>
        <stp>T</stp>
        <tr r="J56" s="3"/>
      </tp>
      <tp t="s">
        <v/>
        <stp/>
        <stp>ContractData</stp>
        <stp>P.US.EPV1521000</stp>
        <stp>Ask</stp>
        <stp/>
        <stp>T</stp>
        <tr r="K49" s="3"/>
      </tp>
      <tp t="s">
        <v/>
        <stp/>
        <stp>ContractData</stp>
        <stp>P.US.EPV1521050</stp>
        <stp>Ask</stp>
        <stp/>
        <stp>T</stp>
        <tr r="K50" s="3"/>
      </tp>
      <tp>
        <v>401</v>
        <stp/>
        <stp>ContractData</stp>
        <stp>P.US.EPV1521250</stp>
        <stp>COI</stp>
        <stp/>
        <stp>T</stp>
        <tr r="E54" s="3"/>
      </tp>
      <tp>
        <v>238</v>
        <stp/>
        <stp>ContractData</stp>
        <stp>P.US.EPV1521200</stp>
        <stp>COI</stp>
        <stp/>
        <stp>T</stp>
        <tr r="E53" s="3"/>
      </tp>
      <tp t="s">
        <v/>
        <stp/>
        <stp>ContractData</stp>
        <stp>P.US.EPV1521400</stp>
        <stp>Bid</stp>
        <stp/>
        <stp>T</stp>
        <tr r="J57" s="3"/>
      </tp>
      <tp t="s">
        <v/>
        <stp/>
        <stp>ContractData</stp>
        <stp>P.US.EPV1521450</stp>
        <stp>Bid</stp>
        <stp/>
        <stp>T</stp>
        <tr r="J58" s="3"/>
      </tp>
      <tp>
        <v>2</v>
        <stp/>
        <stp>ContractData</stp>
        <stp>P.US.EPV1521550</stp>
        <stp>COI</stp>
        <stp/>
        <stp>T</stp>
        <tr r="E60" s="3"/>
      </tp>
      <tp>
        <v>52</v>
        <stp/>
        <stp>ContractData</stp>
        <stp>P.US.EPV1521500</stp>
        <stp>COI</stp>
        <stp/>
        <stp>T</stp>
        <tr r="E59" s="3"/>
      </tp>
      <tp t="s">
        <v/>
        <stp/>
        <stp>ContractData</stp>
        <stp>P.US.EPV1521500</stp>
        <stp>Bid</stp>
        <stp/>
        <stp>T</stp>
        <tr r="J59" s="3"/>
      </tp>
      <tp t="s">
        <v/>
        <stp/>
        <stp>ContractData</stp>
        <stp>P.US.EPV1521550</stp>
        <stp>Bid</stp>
        <stp/>
        <stp>T</stp>
        <tr r="J60" s="3"/>
      </tp>
      <tp t="s">
        <v/>
        <stp/>
        <stp>ContractData</stp>
        <stp>P.US.EPV1521600</stp>
        <stp>Ask</stp>
        <stp/>
        <stp>T</stp>
        <tr r="K61" s="3"/>
      </tp>
      <tp>
        <v>12</v>
        <stp/>
        <stp>ContractData</stp>
        <stp>P.US.EPV1521450</stp>
        <stp>COI</stp>
        <stp/>
        <stp>T</stp>
        <tr r="E58" s="3"/>
      </tp>
      <tp>
        <v>79</v>
        <stp/>
        <stp>ContractData</stp>
        <stp>P.US.EPV1521400</stp>
        <stp>COI</stp>
        <stp/>
        <stp>T</stp>
        <tr r="E57" s="3"/>
      </tp>
      <tp t="s">
        <v/>
        <stp/>
        <stp>ContractData</stp>
        <stp>P.US.EPV1521600</stp>
        <stp>Bid</stp>
        <stp/>
        <stp>T</stp>
        <tr r="J61" s="3"/>
      </tp>
      <tp t="s">
        <v/>
        <stp/>
        <stp>ContractData</stp>
        <stp>P.US.EPV1521500</stp>
        <stp>Ask</stp>
        <stp/>
        <stp>T</stp>
        <tr r="K59" s="3"/>
      </tp>
      <tp t="s">
        <v/>
        <stp/>
        <stp>ContractData</stp>
        <stp>P.US.EPV1521550</stp>
        <stp>Ask</stp>
        <stp/>
        <stp>T</stp>
        <tr r="K60" s="3"/>
      </tp>
      <tp t="s">
        <v/>
        <stp/>
        <stp>ContractData</stp>
        <stp>P.US.EPV1521400</stp>
        <stp>Ask</stp>
        <stp/>
        <stp>T</stp>
        <tr r="K57" s="3"/>
      </tp>
      <tp t="s">
        <v/>
        <stp/>
        <stp>ContractData</stp>
        <stp>P.US.EPV1521450</stp>
        <stp>Ask</stp>
        <stp/>
        <stp>T</stp>
        <tr r="K58" s="3"/>
      </tp>
      <tp>
        <v>1</v>
        <stp/>
        <stp>ContractData</stp>
        <stp>P.US.EPV1521600</stp>
        <stp>COI</stp>
        <stp/>
        <stp>T</stp>
        <tr r="E61" s="3"/>
      </tp>
      <tp>
        <v>2.25</v>
        <stp/>
        <stp>ContractData</stp>
        <stp>C.US.EPV1520300</stp>
        <stp>Bid</stp>
        <stp/>
        <stp>T</stp>
        <tr r="J35" s="2"/>
      </tp>
      <tp>
        <v>1.45</v>
        <stp/>
        <stp>ContractData</stp>
        <stp>C.US.EPV1520350</stp>
        <stp>Bid</stp>
        <stp/>
        <stp>T</stp>
        <tr r="J36" s="2"/>
      </tp>
      <tp>
        <v>16.5</v>
        <stp/>
        <stp>ContractData</stp>
        <stp>C.US.EPV1520000</stp>
        <stp>Ask</stp>
        <stp/>
        <stp>T</stp>
        <tr r="K29" s="2"/>
      </tp>
      <tp>
        <v>12.75</v>
        <stp/>
        <stp>ContractData</stp>
        <stp>C.US.EPV1520050</stp>
        <stp>Ask</stp>
        <stp/>
        <stp>T</stp>
        <tr r="K30" s="2"/>
      </tp>
      <tp>
        <v>9080</v>
        <stp/>
        <stp>ContractData</stp>
        <stp>C.US.EPV1520250</stp>
        <stp>COI</stp>
        <stp/>
        <stp>T</stp>
        <tr r="E34" s="2"/>
      </tp>
      <tp>
        <v>8378</v>
        <stp/>
        <stp>ContractData</stp>
        <stp>C.US.EPV1520200</stp>
        <stp>COI</stp>
        <stp/>
        <stp>T</stp>
        <tr r="E33" s="2"/>
      </tp>
      <tp>
        <v>4.95</v>
        <stp/>
        <stp>ContractData</stp>
        <stp>C.US.EPV1520200</stp>
        <stp>Bid</stp>
        <stp/>
        <stp>T</stp>
        <tr r="J33" s="2"/>
      </tp>
      <tp>
        <v>3.45</v>
        <stp/>
        <stp>ContractData</stp>
        <stp>C.US.EPV1520250</stp>
        <stp>Bid</stp>
        <stp/>
        <stp>T</stp>
        <tr r="J34" s="2"/>
      </tp>
      <tp>
        <v>10</v>
        <stp/>
        <stp>ContractData</stp>
        <stp>C.US.EPV1520100</stp>
        <stp>Ask</stp>
        <stp/>
        <stp>T</stp>
        <tr r="K31" s="2"/>
        <tr r="P6" s="1"/>
      </tp>
      <tp>
        <v>7.25</v>
        <stp/>
        <stp>ContractData</stp>
        <stp>C.US.EPV1520150</stp>
        <stp>Ask</stp>
        <stp/>
        <stp>T</stp>
        <tr r="K32" s="2"/>
      </tp>
      <tp>
        <v>5219</v>
        <stp/>
        <stp>ContractData</stp>
        <stp>C.US.EPV1520350</stp>
        <stp>COI</stp>
        <stp/>
        <stp>T</stp>
        <tr r="E36" s="2"/>
      </tp>
      <tp>
        <v>7638</v>
        <stp/>
        <stp>ContractData</stp>
        <stp>C.US.EPV1520300</stp>
        <stp>COI</stp>
        <stp/>
        <stp>T</stp>
        <tr r="E35" s="2"/>
      </tp>
      <tp>
        <v>9.5</v>
        <stp/>
        <stp>ContractData</stp>
        <stp>C.US.EPV1520100</stp>
        <stp>Bid</stp>
        <stp/>
        <stp>T</stp>
        <tr r="J31" s="2"/>
        <tr r="O6" s="1"/>
      </tp>
      <tp>
        <v>7</v>
        <stp/>
        <stp>ContractData</stp>
        <stp>C.US.EPV1520150</stp>
        <stp>Bid</stp>
        <stp/>
        <stp>T</stp>
        <tr r="J32" s="2"/>
      </tp>
      <tp>
        <v>5.25</v>
        <stp/>
        <stp>ContractData</stp>
        <stp>C.US.EPV1520200</stp>
        <stp>Ask</stp>
        <stp/>
        <stp>T</stp>
        <tr r="K33" s="2"/>
      </tp>
      <tp>
        <v>3.5500000000000003</v>
        <stp/>
        <stp>ContractData</stp>
        <stp>C.US.EPV1520250</stp>
        <stp>Ask</stp>
        <stp/>
        <stp>T</stp>
        <tr r="K34" s="2"/>
      </tp>
      <tp>
        <v>5606</v>
        <stp/>
        <stp>ContractData</stp>
        <stp>C.US.EPV1520050</stp>
        <stp>COI</stp>
        <stp/>
        <stp>T</stp>
        <tr r="E30" s="2"/>
      </tp>
      <tp>
        <v>13558</v>
        <stp/>
        <stp>ContractData</stp>
        <stp>C.US.EPV1520000</stp>
        <stp>COI</stp>
        <stp/>
        <stp>T</stp>
        <tr r="E29" s="2"/>
      </tp>
      <tp>
        <v>15.5</v>
        <stp/>
        <stp>ContractData</stp>
        <stp>C.US.EPV1520000</stp>
        <stp>Bid</stp>
        <stp/>
        <stp>T</stp>
        <tr r="J29" s="2"/>
      </tp>
      <tp>
        <v>12.25</v>
        <stp/>
        <stp>ContractData</stp>
        <stp>C.US.EPV1520050</stp>
        <stp>Bid</stp>
        <stp/>
        <stp>T</stp>
        <tr r="J30" s="2"/>
      </tp>
      <tp>
        <v>2.4</v>
        <stp/>
        <stp>ContractData</stp>
        <stp>C.US.EPV1520300</stp>
        <stp>Ask</stp>
        <stp/>
        <stp>T</stp>
        <tr r="K35" s="2"/>
      </tp>
      <tp>
        <v>1.55</v>
        <stp/>
        <stp>ContractData</stp>
        <stp>C.US.EPV1520350</stp>
        <stp>Ask</stp>
        <stp/>
        <stp>T</stp>
        <tr r="K36" s="2"/>
      </tp>
      <tp>
        <v>4489</v>
        <stp/>
        <stp>ContractData</stp>
        <stp>C.US.EPV1520150</stp>
        <stp>COI</stp>
        <stp/>
        <stp>T</stp>
        <tr r="E32" s="2"/>
      </tp>
      <tp>
        <v>6601</v>
        <stp/>
        <stp>ContractData</stp>
        <stp>C.US.EPV1520100</stp>
        <stp>COI</stp>
        <stp/>
        <stp>T</stp>
        <tr r="E31" s="2"/>
      </tp>
      <tp>
        <v>0.05</v>
        <stp/>
        <stp>ContractData</stp>
        <stp>C.US.EPV1520700</stp>
        <stp>Bid</stp>
        <stp/>
        <stp>T</stp>
        <tr r="J43" s="2"/>
      </tp>
      <tp>
        <v>0.05</v>
        <stp/>
        <stp>ContractData</stp>
        <stp>C.US.EPV1520750</stp>
        <stp>Bid</stp>
        <stp/>
        <stp>T</stp>
        <tr r="J44" s="2"/>
      </tp>
      <tp>
        <v>1.05</v>
        <stp/>
        <stp>ContractData</stp>
        <stp>C.US.EPV1520400</stp>
        <stp>Ask</stp>
        <stp/>
        <stp>T</stp>
        <tr r="K37" s="2"/>
      </tp>
      <tp>
        <v>0.70000000000000007</v>
        <stp/>
        <stp>ContractData</stp>
        <stp>C.US.EPV1520450</stp>
        <stp>Ask</stp>
        <stp/>
        <stp>T</stp>
        <tr r="K38" s="2"/>
      </tp>
      <tp>
        <v>8904</v>
        <stp/>
        <stp>ContractData</stp>
        <stp>C.US.EPV1520650</stp>
        <stp>COI</stp>
        <stp/>
        <stp>T</stp>
        <tr r="E42" s="2"/>
      </tp>
      <tp>
        <v>9533</v>
        <stp/>
        <stp>ContractData</stp>
        <stp>C.US.EPV1520600</stp>
        <stp>COI</stp>
        <stp/>
        <stp>T</stp>
        <tr r="E41" s="2"/>
      </tp>
      <tp>
        <v>0.15</v>
        <stp/>
        <stp>ContractData</stp>
        <stp>C.US.EPV1520600</stp>
        <stp>Bid</stp>
        <stp/>
        <stp>T</stp>
        <tr r="J41" s="2"/>
      </tp>
      <tp>
        <v>0.1</v>
        <stp/>
        <stp>ContractData</stp>
        <stp>C.US.EPV1520650</stp>
        <stp>Bid</stp>
        <stp/>
        <stp>T</stp>
        <tr r="J42" s="2"/>
      </tp>
      <tp>
        <v>0.5</v>
        <stp/>
        <stp>ContractData</stp>
        <stp>C.US.EPV1520500</stp>
        <stp>Ask</stp>
        <stp/>
        <stp>T</stp>
        <tr r="K39" s="2"/>
      </tp>
      <tp>
        <v>0.35000000000000003</v>
        <stp/>
        <stp>ContractData</stp>
        <stp>C.US.EPV1520550</stp>
        <stp>Ask</stp>
        <stp/>
        <stp>T</stp>
        <tr r="K40" s="2"/>
      </tp>
      <tp>
        <v>16784</v>
        <stp/>
        <stp>ContractData</stp>
        <stp>C.US.EPV1520750</stp>
        <stp>COI</stp>
        <stp/>
        <stp>T</stp>
        <tr r="E44" s="2"/>
      </tp>
      <tp>
        <v>15509</v>
        <stp/>
        <stp>ContractData</stp>
        <stp>C.US.EPV1520700</stp>
        <stp>COI</stp>
        <stp/>
        <stp>T</stp>
        <tr r="E43" s="2"/>
      </tp>
      <tp>
        <v>0.4</v>
        <stp/>
        <stp>ContractData</stp>
        <stp>C.US.EPV1520500</stp>
        <stp>Bid</stp>
        <stp/>
        <stp>T</stp>
        <tr r="J39" s="2"/>
      </tp>
      <tp>
        <v>0.25</v>
        <stp/>
        <stp>ContractData</stp>
        <stp>C.US.EPV1520550</stp>
        <stp>Bid</stp>
        <stp/>
        <stp>T</stp>
        <tr r="J40" s="2"/>
      </tp>
      <tp>
        <v>0.25</v>
        <stp/>
        <stp>ContractData</stp>
        <stp>C.US.EPV1520600</stp>
        <stp>Ask</stp>
        <stp/>
        <stp>T</stp>
        <tr r="K41" s="2"/>
      </tp>
      <tp>
        <v>0.2</v>
        <stp/>
        <stp>ContractData</stp>
        <stp>C.US.EPV1520650</stp>
        <stp>Ask</stp>
        <stp/>
        <stp>T</stp>
        <tr r="K42" s="2"/>
      </tp>
      <tp>
        <v>4825</v>
        <stp/>
        <stp>ContractData</stp>
        <stp>C.US.EPV1520450</stp>
        <stp>COI</stp>
        <stp/>
        <stp>T</stp>
        <tr r="E38" s="2"/>
      </tp>
      <tp>
        <v>8466</v>
        <stp/>
        <stp>ContractData</stp>
        <stp>C.US.EPV1520400</stp>
        <stp>COI</stp>
        <stp/>
        <stp>T</stp>
        <tr r="E37" s="2"/>
      </tp>
      <tp>
        <v>0.95000000000000007</v>
        <stp/>
        <stp>ContractData</stp>
        <stp>C.US.EPV1520400</stp>
        <stp>Bid</stp>
        <stp/>
        <stp>T</stp>
        <tr r="J37" s="2"/>
      </tp>
      <tp>
        <v>0.6</v>
        <stp/>
        <stp>ContractData</stp>
        <stp>C.US.EPV1520450</stp>
        <stp>Bid</stp>
        <stp/>
        <stp>T</stp>
        <tr r="J38" s="2"/>
      </tp>
      <tp>
        <v>0.15</v>
        <stp/>
        <stp>ContractData</stp>
        <stp>C.US.EPV1520700</stp>
        <stp>Ask</stp>
        <stp/>
        <stp>T</stp>
        <tr r="K43" s="2"/>
      </tp>
      <tp>
        <v>0.15</v>
        <stp/>
        <stp>ContractData</stp>
        <stp>C.US.EPV1520750</stp>
        <stp>Ask</stp>
        <stp/>
        <stp>T</stp>
        <tr r="K44" s="2"/>
      </tp>
      <tp>
        <v>5706</v>
        <stp/>
        <stp>ContractData</stp>
        <stp>C.US.EPV1520550</stp>
        <stp>COI</stp>
        <stp/>
        <stp>T</stp>
        <tr r="E40" s="2"/>
      </tp>
      <tp>
        <v>31182</v>
        <stp/>
        <stp>ContractData</stp>
        <stp>C.US.EPV1520500</stp>
        <stp>COI</stp>
        <stp/>
        <stp>T</stp>
        <tr r="E39" s="2"/>
      </tp>
      <tp>
        <v>0.1</v>
        <stp/>
        <stp>ContractData</stp>
        <stp>C.US.EPV1520800</stp>
        <stp>Ask</stp>
        <stp/>
        <stp>T</stp>
        <tr r="K45" s="2"/>
      </tp>
      <tp>
        <v>0.1</v>
        <stp/>
        <stp>ContractData</stp>
        <stp>C.US.EPV1520850</stp>
        <stp>Ask</stp>
        <stp/>
        <stp>T</stp>
        <tr r="K46" s="2"/>
      </tp>
      <tp>
        <v>0.1</v>
        <stp/>
        <stp>ContractData</stp>
        <stp>C.US.EPV1520900</stp>
        <stp>Ask</stp>
        <stp/>
        <stp>T</stp>
        <tr r="K47" s="2"/>
      </tp>
      <tp>
        <v>0.1</v>
        <stp/>
        <stp>ContractData</stp>
        <stp>C.US.EPV1520950</stp>
        <stp>Ask</stp>
        <stp/>
        <stp>T</stp>
        <tr r="K48" s="2"/>
      </tp>
      <tp>
        <v>0.05</v>
        <stp/>
        <stp>ContractData</stp>
        <stp>C.US.EPV1520900</stp>
        <stp>Bid</stp>
        <stp/>
        <stp>T</stp>
        <tr r="J47" s="2"/>
      </tp>
      <tp t="s">
        <v/>
        <stp/>
        <stp>ContractData</stp>
        <stp>C.US.EPV1520950</stp>
        <stp>Bid</stp>
        <stp/>
        <stp>T</stp>
        <tr r="J48" s="2"/>
      </tp>
      <tp>
        <v>7566</v>
        <stp/>
        <stp>ContractData</stp>
        <stp>C.US.EPV1520850</stp>
        <stp>COI</stp>
        <stp/>
        <stp>T</stp>
        <tr r="E46" s="2"/>
      </tp>
      <tp>
        <v>21122</v>
        <stp/>
        <stp>ContractData</stp>
        <stp>C.US.EPV1520800</stp>
        <stp>COI</stp>
        <stp/>
        <stp>T</stp>
        <tr r="E45" s="2"/>
      </tp>
      <tp t="s">
        <v/>
        <stp/>
        <stp>ContractData</stp>
        <stp>C.US.EPV1520800</stp>
        <stp>Bid</stp>
        <stp/>
        <stp>T</stp>
        <tr r="J45" s="2"/>
      </tp>
      <tp t="s">
        <v/>
        <stp/>
        <stp>ContractData</stp>
        <stp>C.US.EPV1520850</stp>
        <stp>Bid</stp>
        <stp/>
        <stp>T</stp>
        <tr r="J46" s="2"/>
      </tp>
      <tp>
        <v>4086</v>
        <stp/>
        <stp>ContractData</stp>
        <stp>C.US.EPV1520950</stp>
        <stp>COI</stp>
        <stp/>
        <stp>T</stp>
        <tr r="E48" s="2"/>
      </tp>
      <tp>
        <v>4768</v>
        <stp/>
        <stp>ContractData</stp>
        <stp>C.US.EPV1520900</stp>
        <stp>COI</stp>
        <stp/>
        <stp>T</stp>
        <tr r="E47" s="2"/>
      </tp>
      <tp>
        <v>6.25</v>
        <stp/>
        <stp>ContractData</stp>
        <stp>C.US.EPV1520100</stp>
        <stp>Low</stp>
        <stp/>
        <stp>T</stp>
        <tr r="J6" s="1"/>
      </tp>
      <tp>
        <v>6.5</v>
        <stp/>
        <stp>ContractData</stp>
        <stp>P.US.EPV1520000</stp>
        <stp>Bid</stp>
        <stp/>
        <stp>T</stp>
        <tr r="J29" s="3"/>
      </tp>
      <tp>
        <v>8</v>
        <stp/>
        <stp>ContractData</stp>
        <stp>P.US.EPV1520050</stp>
        <stp>Bid</stp>
        <stp/>
        <stp>T</stp>
        <tr r="J30" s="3"/>
      </tp>
      <tp>
        <v>24.25</v>
        <stp/>
        <stp>ContractData</stp>
        <stp>P.US.EPV1520300</stp>
        <stp>Ask</stp>
        <stp/>
        <stp>T</stp>
        <tr r="K35" s="3"/>
      </tp>
      <tp>
        <v>28.5</v>
        <stp/>
        <stp>ContractData</stp>
        <stp>P.US.EPV1520350</stp>
        <stp>Ask</stp>
        <stp/>
        <stp>T</stp>
        <tr r="K36" s="3"/>
      </tp>
      <tp>
        <v>1276</v>
        <stp/>
        <stp>ContractData</stp>
        <stp>P.US.EPV1520150</stp>
        <stp>COI</stp>
        <stp/>
        <stp>T</stp>
        <tr r="E32" s="3"/>
      </tp>
      <tp>
        <v>2172</v>
        <stp/>
        <stp>ContractData</stp>
        <stp>P.US.EPV1520100</stp>
        <stp>COI</stp>
        <stp/>
        <stp>T</stp>
        <tr r="E31" s="3"/>
      </tp>
      <tp>
        <v>10</v>
        <stp/>
        <stp>ContractData</stp>
        <stp>P.US.EPV1520100</stp>
        <stp>Bid</stp>
        <stp/>
        <stp>T</stp>
        <tr r="T6" s="1"/>
        <tr r="J31" s="3"/>
      </tp>
      <tp>
        <v>12.5</v>
        <stp/>
        <stp>ContractData</stp>
        <stp>P.US.EPV1520150</stp>
        <stp>Bid</stp>
        <stp/>
        <stp>T</stp>
        <tr r="J32" s="3"/>
      </tp>
      <tp>
        <v>16.5</v>
        <stp/>
        <stp>ContractData</stp>
        <stp>P.US.EPV1520200</stp>
        <stp>Ask</stp>
        <stp/>
        <stp>T</stp>
        <tr r="K33" s="3"/>
      </tp>
      <tp>
        <v>20</v>
        <stp/>
        <stp>ContractData</stp>
        <stp>P.US.EPV1520250</stp>
        <stp>Ask</stp>
        <stp/>
        <stp>T</stp>
        <tr r="K34" s="3"/>
      </tp>
      <tp>
        <v>2460</v>
        <stp/>
        <stp>ContractData</stp>
        <stp>P.US.EPV1520050</stp>
        <stp>COI</stp>
        <stp/>
        <stp>T</stp>
        <tr r="E30" s="3"/>
      </tp>
      <tp>
        <v>10883</v>
        <stp/>
        <stp>ContractData</stp>
        <stp>P.US.EPV1520000</stp>
        <stp>COI</stp>
        <stp/>
        <stp>T</stp>
        <tr r="E29" s="3"/>
      </tp>
      <tp>
        <v>15.25</v>
        <stp/>
        <stp>ContractData</stp>
        <stp>P.US.EPV1520200</stp>
        <stp>Bid</stp>
        <stp/>
        <stp>T</stp>
        <tr r="J33" s="3"/>
      </tp>
      <tp>
        <v>18.75</v>
        <stp/>
        <stp>ContractData</stp>
        <stp>P.US.EPV1520250</stp>
        <stp>Bid</stp>
        <stp/>
        <stp>T</stp>
        <tr r="J34" s="3"/>
      </tp>
      <tp>
        <v>10.75</v>
        <stp/>
        <stp>ContractData</stp>
        <stp>P.US.EPV1520100</stp>
        <stp>Ask</stp>
        <stp/>
        <stp>T</stp>
        <tr r="U6" s="1"/>
        <tr r="K31" s="3"/>
      </tp>
      <tp>
        <v>13.25</v>
        <stp/>
        <stp>ContractData</stp>
        <stp>P.US.EPV1520150</stp>
        <stp>Ask</stp>
        <stp/>
        <stp>T</stp>
        <tr r="K32" s="3"/>
      </tp>
      <tp>
        <v>799</v>
        <stp/>
        <stp>ContractData</stp>
        <stp>P.US.EPV1520350</stp>
        <stp>COI</stp>
        <stp/>
        <stp>T</stp>
        <tr r="E36" s="3"/>
      </tp>
      <tp>
        <v>2524</v>
        <stp/>
        <stp>ContractData</stp>
        <stp>P.US.EPV1520300</stp>
        <stp>COI</stp>
        <stp/>
        <stp>T</stp>
        <tr r="E35" s="3"/>
      </tp>
      <tp>
        <v>22</v>
        <stp/>
        <stp>ContractData</stp>
        <stp>P.US.EPV1520300</stp>
        <stp>Bid</stp>
        <stp/>
        <stp>T</stp>
        <tr r="J35" s="3"/>
      </tp>
      <tp>
        <v>26.25</v>
        <stp/>
        <stp>ContractData</stp>
        <stp>P.US.EPV1520350</stp>
        <stp>Bid</stp>
        <stp/>
        <stp>T</stp>
        <tr r="J36" s="3"/>
      </tp>
      <tp>
        <v>6.75</v>
        <stp/>
        <stp>ContractData</stp>
        <stp>P.US.EPV1520000</stp>
        <stp>Ask</stp>
        <stp/>
        <stp>T</stp>
        <tr r="K29" s="3"/>
      </tp>
      <tp>
        <v>8.5</v>
        <stp/>
        <stp>ContractData</stp>
        <stp>P.US.EPV1520050</stp>
        <stp>Ask</stp>
        <stp/>
        <stp>T</stp>
        <tr r="K30" s="3"/>
      </tp>
      <tp>
        <v>1999</v>
        <stp/>
        <stp>ContractData</stp>
        <stp>P.US.EPV1520250</stp>
        <stp>COI</stp>
        <stp/>
        <stp>T</stp>
        <tr r="E34" s="3"/>
      </tp>
      <tp>
        <v>3048</v>
        <stp/>
        <stp>ContractData</stp>
        <stp>P.US.EPV1520200</stp>
        <stp>COI</stp>
        <stp/>
        <stp>T</stp>
        <tr r="E33" s="3"/>
      </tp>
      <tp>
        <v>30.75</v>
        <stp/>
        <stp>ContractData</stp>
        <stp>P.US.EPV1520400</stp>
        <stp>Bid</stp>
        <stp/>
        <stp>T</stp>
        <tr r="J37" s="3"/>
      </tp>
      <tp>
        <v>35.25</v>
        <stp/>
        <stp>ContractData</stp>
        <stp>P.US.EPV1520450</stp>
        <stp>Bid</stp>
        <stp/>
        <stp>T</stp>
        <tr r="J38" s="3"/>
      </tp>
      <tp>
        <v>62.25</v>
        <stp/>
        <stp>ContractData</stp>
        <stp>P.US.EPV1520700</stp>
        <stp>Ask</stp>
        <stp/>
        <stp>T</stp>
        <tr r="K43" s="3"/>
      </tp>
      <tp>
        <v>67.25</v>
        <stp/>
        <stp>ContractData</stp>
        <stp>P.US.EPV1520750</stp>
        <stp>Ask</stp>
        <stp/>
        <stp>T</stp>
        <tr r="K44" s="3"/>
      </tp>
      <tp>
        <v>285</v>
        <stp/>
        <stp>ContractData</stp>
        <stp>P.US.EPV1520550</stp>
        <stp>COI</stp>
        <stp/>
        <stp>T</stp>
        <tr r="E40" s="3"/>
      </tp>
      <tp>
        <v>4666</v>
        <stp/>
        <stp>ContractData</stp>
        <stp>P.US.EPV1520500</stp>
        <stp>COI</stp>
        <stp/>
        <stp>T</stp>
        <tr r="E39" s="3"/>
      </tp>
      <tp>
        <v>40</v>
        <stp/>
        <stp>ContractData</stp>
        <stp>P.US.EPV1520500</stp>
        <stp>Bid</stp>
        <stp/>
        <stp>T</stp>
        <tr r="J39" s="3"/>
      </tp>
      <tp>
        <v>45</v>
        <stp/>
        <stp>ContractData</stp>
        <stp>P.US.EPV1520550</stp>
        <stp>Bid</stp>
        <stp/>
        <stp>T</stp>
        <tr r="J40" s="3"/>
      </tp>
      <tp>
        <v>52.25</v>
        <stp/>
        <stp>ContractData</stp>
        <stp>P.US.EPV1520600</stp>
        <stp>Ask</stp>
        <stp/>
        <stp>T</stp>
        <tr r="K41" s="3"/>
      </tp>
      <tp>
        <v>57.25</v>
        <stp/>
        <stp>ContractData</stp>
        <stp>P.US.EPV1520650</stp>
        <stp>Ask</stp>
        <stp/>
        <stp>T</stp>
        <tr r="K42" s="3"/>
      </tp>
      <tp>
        <v>1265</v>
        <stp/>
        <stp>ContractData</stp>
        <stp>P.US.EPV1520450</stp>
        <stp>COI</stp>
        <stp/>
        <stp>T</stp>
        <tr r="E38" s="3"/>
      </tp>
      <tp>
        <v>837</v>
        <stp/>
        <stp>ContractData</stp>
        <stp>P.US.EPV1520400</stp>
        <stp>COI</stp>
        <stp/>
        <stp>T</stp>
        <tr r="E37" s="3"/>
      </tp>
      <tp>
        <v>49.75</v>
        <stp/>
        <stp>ContractData</stp>
        <stp>P.US.EPV1520600</stp>
        <stp>Bid</stp>
        <stp/>
        <stp>T</stp>
        <tr r="J41" s="3"/>
      </tp>
      <tp>
        <v>54.75</v>
        <stp/>
        <stp>ContractData</stp>
        <stp>P.US.EPV1520650</stp>
        <stp>Bid</stp>
        <stp/>
        <stp>T</stp>
        <tr r="J42" s="3"/>
      </tp>
      <tp>
        <v>42.5</v>
        <stp/>
        <stp>ContractData</stp>
        <stp>P.US.EPV1520500</stp>
        <stp>Ask</stp>
        <stp/>
        <stp>T</stp>
        <tr r="K39" s="3"/>
      </tp>
      <tp>
        <v>47.25</v>
        <stp/>
        <stp>ContractData</stp>
        <stp>P.US.EPV1520550</stp>
        <stp>Ask</stp>
        <stp/>
        <stp>T</stp>
        <tr r="K40" s="3"/>
      </tp>
      <tp>
        <v>6732</v>
        <stp/>
        <stp>ContractData</stp>
        <stp>P.US.EPV1520750</stp>
        <stp>COI</stp>
        <stp/>
        <stp>T</stp>
        <tr r="E44" s="3"/>
      </tp>
      <tp>
        <v>922</v>
        <stp/>
        <stp>ContractData</stp>
        <stp>P.US.EPV1520700</stp>
        <stp>COI</stp>
        <stp/>
        <stp>T</stp>
        <tr r="E43" s="3"/>
      </tp>
      <tp>
        <v>12</v>
        <stp/>
        <stp>ContractData</stp>
        <stp>C.US.EPV1520100</stp>
        <stp>High</stp>
        <stp/>
        <stp>T</stp>
        <tr r="H6" s="1"/>
      </tp>
      <tp>
        <v>59.75</v>
        <stp/>
        <stp>ContractData</stp>
        <stp>P.US.EPV1520700</stp>
        <stp>Bid</stp>
        <stp/>
        <stp>T</stp>
        <tr r="J43" s="3"/>
      </tp>
      <tp>
        <v>64.75</v>
        <stp/>
        <stp>ContractData</stp>
        <stp>P.US.EPV1520750</stp>
        <stp>Bid</stp>
        <stp/>
        <stp>T</stp>
        <tr r="J44" s="3"/>
      </tp>
      <tp>
        <v>33</v>
        <stp/>
        <stp>ContractData</stp>
        <stp>P.US.EPV1520400</stp>
        <stp>Ask</stp>
        <stp/>
        <stp>T</stp>
        <tr r="K37" s="3"/>
      </tp>
      <tp>
        <v>37.75</v>
        <stp/>
        <stp>ContractData</stp>
        <stp>P.US.EPV1520450</stp>
        <stp>Ask</stp>
        <stp/>
        <stp>T</stp>
        <tr r="K38" s="3"/>
      </tp>
      <tp>
        <v>926</v>
        <stp/>
        <stp>ContractData</stp>
        <stp>P.US.EPV1520650</stp>
        <stp>COI</stp>
        <stp/>
        <stp>T</stp>
        <tr r="E42" s="3"/>
      </tp>
      <tp>
        <v>2567</v>
        <stp/>
        <stp>ContractData</stp>
        <stp>P.US.EPV1520600</stp>
        <stp>COI</stp>
        <stp/>
        <stp>T</stp>
        <tr r="E41" s="3"/>
      </tp>
      <tp t="s">
        <v/>
        <stp/>
        <stp>ContractData</stp>
        <stp>P.US.EPV1520800</stp>
        <stp>Bid</stp>
        <stp/>
        <stp>T</stp>
        <tr r="J45" s="3"/>
      </tp>
      <tp t="s">
        <v/>
        <stp/>
        <stp>ContractData</stp>
        <stp>P.US.EPV1520850</stp>
        <stp>Bid</stp>
        <stp/>
        <stp>T</stp>
        <tr r="J46" s="3"/>
      </tp>
      <tp>
        <v>144</v>
        <stp/>
        <stp>ContractData</stp>
        <stp>P.US.EPV1520950</stp>
        <stp>COI</stp>
        <stp/>
        <stp>T</stp>
        <tr r="E48" s="3"/>
      </tp>
      <tp>
        <v>1052</v>
        <stp/>
        <stp>ContractData</stp>
        <stp>P.US.EPV1520900</stp>
        <stp>COI</stp>
        <stp/>
        <stp>T</stp>
        <tr r="E47" s="3"/>
      </tp>
      <tp t="s">
        <v/>
        <stp/>
        <stp>ContractData</stp>
        <stp>P.US.EPV1520900</stp>
        <stp>Bid</stp>
        <stp/>
        <stp>T</stp>
        <tr r="J47" s="3"/>
      </tp>
      <tp t="s">
        <v/>
        <stp/>
        <stp>ContractData</stp>
        <stp>P.US.EPV1520950</stp>
        <stp>Bid</stp>
        <stp/>
        <stp>T</stp>
        <tr r="J48" s="3"/>
      </tp>
      <tp>
        <v>2497</v>
        <stp/>
        <stp>ContractData</stp>
        <stp>P.US.EPV1520850</stp>
        <stp>COI</stp>
        <stp/>
        <stp>T</stp>
        <tr r="E46" s="3"/>
      </tp>
      <tp>
        <v>1878</v>
        <stp/>
        <stp>ContractData</stp>
        <stp>P.US.EPV1520800</stp>
        <stp>COI</stp>
        <stp/>
        <stp>T</stp>
        <tr r="E45" s="3"/>
      </tp>
      <tp t="s">
        <v/>
        <stp/>
        <stp>ContractData</stp>
        <stp>P.US.EPV1520900</stp>
        <stp>Ask</stp>
        <stp/>
        <stp>T</stp>
        <tr r="K47" s="3"/>
      </tp>
      <tp t="s">
        <v/>
        <stp/>
        <stp>ContractData</stp>
        <stp>P.US.EPV1520950</stp>
        <stp>Ask</stp>
        <stp/>
        <stp>T</stp>
        <tr r="K48" s="3"/>
      </tp>
      <tp>
        <v>340</v>
        <stp/>
        <stp>ContractData</stp>
        <stp>P.US.EPV1520800</stp>
        <stp>Ask</stp>
        <stp/>
        <stp>T</stp>
        <tr r="K45" s="3"/>
      </tp>
      <tp t="s">
        <v/>
        <stp/>
        <stp>ContractData</stp>
        <stp>P.US.EPV1520850</stp>
        <stp>Ask</stp>
        <stp/>
        <stp>T</stp>
        <tr r="K46" s="3"/>
      </tp>
      <tp>
        <v>8.25</v>
        <stp/>
        <stp>ContractData</stp>
        <stp>P.US.EPV1520100</stp>
        <stp>Low</stp>
        <stp/>
        <stp>T</stp>
        <tr r="AB6" s="1"/>
      </tp>
      <tp>
        <v>12</v>
        <stp/>
        <stp>ContractData</stp>
        <stp>C.US.EPV1520100</stp>
        <stp>Open</stp>
        <stp/>
        <stp>T</stp>
        <tr r="G6" s="1"/>
      </tp>
      <tp t="s">
        <v>P.US.EPV1520100</v>
        <stp/>
        <stp>ContractData</stp>
        <stp>P.US.EP?1</stp>
        <stp>Symbol</stp>
        <stp/>
        <stp>T</stp>
        <tr r="A6" s="1"/>
        <tr r="C31" s="3"/>
      </tp>
      <tp>
        <v>42290.486886574072</v>
        <stp/>
        <stp>SystemInfo</stp>
        <stp>Linetime</stp>
        <tr r="F8" s="1"/>
        <tr r="G1" s="2"/>
        <tr r="G1" s="3"/>
        <tr r="Z8" s="1"/>
      </tp>
      <tp>
        <v>18</v>
        <stp/>
        <stp>ContractData</stp>
        <stp>P.US.EPV1520100</stp>
        <stp>High</stp>
        <stp/>
        <stp>T</stp>
        <tr r="Z6" s="1"/>
      </tp>
      <tp>
        <v>10.75</v>
        <stp/>
        <stp>ContractData</stp>
        <stp>P.US.EPV1520100</stp>
        <stp>Open</stp>
        <stp/>
        <stp>T</stp>
        <tr r="Y6" s="1"/>
      </tp>
      <tp t="s">
        <v>C.US.EPV1520100</v>
        <stp/>
        <stp>ContractData</stp>
        <stp>C.US.EP?1</stp>
        <stp>Symbol</stp>
        <stp/>
        <stp>T</stp>
        <tr r="C31" s="2"/>
        <tr r="A5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6849507791374947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18600</c:v>
                </c:pt>
                <c:pt idx="1">
                  <c:v>18650</c:v>
                </c:pt>
                <c:pt idx="2">
                  <c:v>18700</c:v>
                </c:pt>
                <c:pt idx="3">
                  <c:v>18750</c:v>
                </c:pt>
                <c:pt idx="4">
                  <c:v>18800</c:v>
                </c:pt>
                <c:pt idx="5">
                  <c:v>18850</c:v>
                </c:pt>
                <c:pt idx="6">
                  <c:v>18900</c:v>
                </c:pt>
                <c:pt idx="7">
                  <c:v>18950</c:v>
                </c:pt>
                <c:pt idx="8">
                  <c:v>19000</c:v>
                </c:pt>
                <c:pt idx="9">
                  <c:v>19050</c:v>
                </c:pt>
                <c:pt idx="10">
                  <c:v>19100</c:v>
                </c:pt>
                <c:pt idx="11">
                  <c:v>19150</c:v>
                </c:pt>
                <c:pt idx="12">
                  <c:v>19200</c:v>
                </c:pt>
                <c:pt idx="13">
                  <c:v>19250</c:v>
                </c:pt>
                <c:pt idx="14">
                  <c:v>19300</c:v>
                </c:pt>
                <c:pt idx="15">
                  <c:v>19350</c:v>
                </c:pt>
                <c:pt idx="16">
                  <c:v>19400</c:v>
                </c:pt>
                <c:pt idx="17">
                  <c:v>19450</c:v>
                </c:pt>
                <c:pt idx="18">
                  <c:v>19500</c:v>
                </c:pt>
                <c:pt idx="19">
                  <c:v>19550</c:v>
                </c:pt>
                <c:pt idx="20">
                  <c:v>19600</c:v>
                </c:pt>
                <c:pt idx="21">
                  <c:v>19650</c:v>
                </c:pt>
                <c:pt idx="22">
                  <c:v>19700</c:v>
                </c:pt>
                <c:pt idx="23">
                  <c:v>19750</c:v>
                </c:pt>
                <c:pt idx="24">
                  <c:v>19800</c:v>
                </c:pt>
                <c:pt idx="25">
                  <c:v>19850</c:v>
                </c:pt>
                <c:pt idx="26">
                  <c:v>19900</c:v>
                </c:pt>
                <c:pt idx="27">
                  <c:v>19950</c:v>
                </c:pt>
                <c:pt idx="28">
                  <c:v>20000</c:v>
                </c:pt>
                <c:pt idx="29">
                  <c:v>20050</c:v>
                </c:pt>
                <c:pt idx="30">
                  <c:v>20100</c:v>
                </c:pt>
                <c:pt idx="31">
                  <c:v>20150</c:v>
                </c:pt>
                <c:pt idx="32">
                  <c:v>20200</c:v>
                </c:pt>
                <c:pt idx="33">
                  <c:v>20250</c:v>
                </c:pt>
                <c:pt idx="34">
                  <c:v>20300</c:v>
                </c:pt>
                <c:pt idx="35">
                  <c:v>20350</c:v>
                </c:pt>
                <c:pt idx="36">
                  <c:v>20400</c:v>
                </c:pt>
                <c:pt idx="37">
                  <c:v>20450</c:v>
                </c:pt>
                <c:pt idx="38">
                  <c:v>20500</c:v>
                </c:pt>
                <c:pt idx="39">
                  <c:v>20550</c:v>
                </c:pt>
                <c:pt idx="40">
                  <c:v>20600</c:v>
                </c:pt>
                <c:pt idx="41">
                  <c:v>20650</c:v>
                </c:pt>
                <c:pt idx="42">
                  <c:v>20700</c:v>
                </c:pt>
                <c:pt idx="43">
                  <c:v>20750</c:v>
                </c:pt>
                <c:pt idx="44">
                  <c:v>20800</c:v>
                </c:pt>
                <c:pt idx="45">
                  <c:v>20850</c:v>
                </c:pt>
                <c:pt idx="46">
                  <c:v>20900</c:v>
                </c:pt>
                <c:pt idx="47">
                  <c:v>20950</c:v>
                </c:pt>
                <c:pt idx="48">
                  <c:v>21000</c:v>
                </c:pt>
                <c:pt idx="49">
                  <c:v>21050</c:v>
                </c:pt>
                <c:pt idx="50">
                  <c:v>21100</c:v>
                </c:pt>
                <c:pt idx="51">
                  <c:v>21150</c:v>
                </c:pt>
                <c:pt idx="52">
                  <c:v>21200</c:v>
                </c:pt>
                <c:pt idx="53">
                  <c:v>21250</c:v>
                </c:pt>
                <c:pt idx="54">
                  <c:v>21300</c:v>
                </c:pt>
                <c:pt idx="55">
                  <c:v>21350</c:v>
                </c:pt>
                <c:pt idx="56">
                  <c:v>21400</c:v>
                </c:pt>
                <c:pt idx="57">
                  <c:v>21450</c:v>
                </c:pt>
                <c:pt idx="58">
                  <c:v>21500</c:v>
                </c:pt>
                <c:pt idx="59">
                  <c:v>21550</c:v>
                </c:pt>
                <c:pt idx="60">
                  <c:v>21600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0</c:v>
                </c:pt>
                <c:pt idx="1">
                  <c:v>21.692</c:v>
                </c:pt>
                <c:pt idx="2">
                  <c:v>30.701000000000001</c:v>
                </c:pt>
                <c:pt idx="3">
                  <c:v>29.713000000000001</c:v>
                </c:pt>
                <c:pt idx="4">
                  <c:v>22.09</c:v>
                </c:pt>
                <c:pt idx="5">
                  <c:v>0</c:v>
                </c:pt>
                <c:pt idx="6">
                  <c:v>26.742000000000001</c:v>
                </c:pt>
                <c:pt idx="7">
                  <c:v>25.75</c:v>
                </c:pt>
                <c:pt idx="8">
                  <c:v>38.042999999999999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29.460999999999999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8.0790000000000006</c:v>
                </c:pt>
                <c:pt idx="21">
                  <c:v>22.762</c:v>
                </c:pt>
                <c:pt idx="22">
                  <c:v>15.368</c:v>
                </c:pt>
                <c:pt idx="23">
                  <c:v>13.92</c:v>
                </c:pt>
                <c:pt idx="24">
                  <c:v>19.457999999999998</c:v>
                </c:pt>
                <c:pt idx="25">
                  <c:v>14.974</c:v>
                </c:pt>
                <c:pt idx="26">
                  <c:v>17.013000000000002</c:v>
                </c:pt>
                <c:pt idx="27">
                  <c:v>16.268000000000001</c:v>
                </c:pt>
                <c:pt idx="28">
                  <c:v>15.323</c:v>
                </c:pt>
                <c:pt idx="29">
                  <c:v>13.948</c:v>
                </c:pt>
                <c:pt idx="30">
                  <c:v>14.269</c:v>
                </c:pt>
                <c:pt idx="31">
                  <c:v>13.196999999999999</c:v>
                </c:pt>
                <c:pt idx="32">
                  <c:v>12.968</c:v>
                </c:pt>
                <c:pt idx="33">
                  <c:v>12.82</c:v>
                </c:pt>
                <c:pt idx="34">
                  <c:v>12.765000000000001</c:v>
                </c:pt>
                <c:pt idx="35">
                  <c:v>12.712999999999999</c:v>
                </c:pt>
                <c:pt idx="36">
                  <c:v>12.956</c:v>
                </c:pt>
                <c:pt idx="37">
                  <c:v>13.047000000000001</c:v>
                </c:pt>
                <c:pt idx="38">
                  <c:v>13.436999999999999</c:v>
                </c:pt>
                <c:pt idx="39">
                  <c:v>13.894</c:v>
                </c:pt>
                <c:pt idx="40">
                  <c:v>14.382999999999999</c:v>
                </c:pt>
                <c:pt idx="41">
                  <c:v>14.535</c:v>
                </c:pt>
                <c:pt idx="42">
                  <c:v>13.28</c:v>
                </c:pt>
                <c:pt idx="43">
                  <c:v>14.266999999999999</c:v>
                </c:pt>
                <c:pt idx="44">
                  <c:v>16.398</c:v>
                </c:pt>
                <c:pt idx="45">
                  <c:v>17.382000000000001</c:v>
                </c:pt>
                <c:pt idx="46">
                  <c:v>18.254000000000001</c:v>
                </c:pt>
                <c:pt idx="47">
                  <c:v>19.324999999999999</c:v>
                </c:pt>
                <c:pt idx="48">
                  <c:v>20.135000000000002</c:v>
                </c:pt>
                <c:pt idx="49">
                  <c:v>21.036000000000001</c:v>
                </c:pt>
                <c:pt idx="50">
                  <c:v>21.984000000000002</c:v>
                </c:pt>
                <c:pt idx="51">
                  <c:v>22.920999999999999</c:v>
                </c:pt>
                <c:pt idx="52">
                  <c:v>22.238</c:v>
                </c:pt>
                <c:pt idx="53">
                  <c:v>23.385000000000002</c:v>
                </c:pt>
                <c:pt idx="54">
                  <c:v>24.202999999999999</c:v>
                </c:pt>
                <c:pt idx="55">
                  <c:v>24.742999999999999</c:v>
                </c:pt>
                <c:pt idx="56">
                  <c:v>25.597000000000001</c:v>
                </c:pt>
                <c:pt idx="57">
                  <c:v>26.399000000000001</c:v>
                </c:pt>
                <c:pt idx="58">
                  <c:v>27.245000000000001</c:v>
                </c:pt>
                <c:pt idx="59">
                  <c:v>28.088000000000001</c:v>
                </c:pt>
                <c:pt idx="60">
                  <c:v>28.925999999999998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18600</c:v>
                </c:pt>
                <c:pt idx="1">
                  <c:v>18650</c:v>
                </c:pt>
                <c:pt idx="2">
                  <c:v>18700</c:v>
                </c:pt>
                <c:pt idx="3">
                  <c:v>18750</c:v>
                </c:pt>
                <c:pt idx="4">
                  <c:v>18800</c:v>
                </c:pt>
                <c:pt idx="5">
                  <c:v>18850</c:v>
                </c:pt>
                <c:pt idx="6">
                  <c:v>18900</c:v>
                </c:pt>
                <c:pt idx="7">
                  <c:v>18950</c:v>
                </c:pt>
                <c:pt idx="8">
                  <c:v>19000</c:v>
                </c:pt>
                <c:pt idx="9">
                  <c:v>19050</c:v>
                </c:pt>
                <c:pt idx="10">
                  <c:v>19100</c:v>
                </c:pt>
                <c:pt idx="11">
                  <c:v>19150</c:v>
                </c:pt>
                <c:pt idx="12">
                  <c:v>19200</c:v>
                </c:pt>
                <c:pt idx="13">
                  <c:v>19250</c:v>
                </c:pt>
                <c:pt idx="14">
                  <c:v>19300</c:v>
                </c:pt>
                <c:pt idx="15">
                  <c:v>19350</c:v>
                </c:pt>
                <c:pt idx="16">
                  <c:v>19400</c:v>
                </c:pt>
                <c:pt idx="17">
                  <c:v>19450</c:v>
                </c:pt>
                <c:pt idx="18">
                  <c:v>19500</c:v>
                </c:pt>
                <c:pt idx="19">
                  <c:v>19550</c:v>
                </c:pt>
                <c:pt idx="20">
                  <c:v>19600</c:v>
                </c:pt>
                <c:pt idx="21">
                  <c:v>19650</c:v>
                </c:pt>
                <c:pt idx="22">
                  <c:v>19700</c:v>
                </c:pt>
                <c:pt idx="23">
                  <c:v>19750</c:v>
                </c:pt>
                <c:pt idx="24">
                  <c:v>19800</c:v>
                </c:pt>
                <c:pt idx="25">
                  <c:v>19850</c:v>
                </c:pt>
                <c:pt idx="26">
                  <c:v>19900</c:v>
                </c:pt>
                <c:pt idx="27">
                  <c:v>19950</c:v>
                </c:pt>
                <c:pt idx="28">
                  <c:v>20000</c:v>
                </c:pt>
                <c:pt idx="29">
                  <c:v>20050</c:v>
                </c:pt>
                <c:pt idx="30">
                  <c:v>20100</c:v>
                </c:pt>
                <c:pt idx="31">
                  <c:v>20150</c:v>
                </c:pt>
                <c:pt idx="32">
                  <c:v>20200</c:v>
                </c:pt>
                <c:pt idx="33">
                  <c:v>20250</c:v>
                </c:pt>
                <c:pt idx="34">
                  <c:v>20300</c:v>
                </c:pt>
                <c:pt idx="35">
                  <c:v>20350</c:v>
                </c:pt>
                <c:pt idx="36">
                  <c:v>20400</c:v>
                </c:pt>
                <c:pt idx="37">
                  <c:v>20450</c:v>
                </c:pt>
                <c:pt idx="38">
                  <c:v>20500</c:v>
                </c:pt>
                <c:pt idx="39">
                  <c:v>20550</c:v>
                </c:pt>
                <c:pt idx="40">
                  <c:v>20600</c:v>
                </c:pt>
                <c:pt idx="41">
                  <c:v>20650</c:v>
                </c:pt>
                <c:pt idx="42">
                  <c:v>20700</c:v>
                </c:pt>
                <c:pt idx="43">
                  <c:v>20750</c:v>
                </c:pt>
                <c:pt idx="44">
                  <c:v>20800</c:v>
                </c:pt>
                <c:pt idx="45">
                  <c:v>20850</c:v>
                </c:pt>
                <c:pt idx="46">
                  <c:v>20900</c:v>
                </c:pt>
                <c:pt idx="47">
                  <c:v>20950</c:v>
                </c:pt>
                <c:pt idx="48">
                  <c:v>21000</c:v>
                </c:pt>
                <c:pt idx="49">
                  <c:v>21050</c:v>
                </c:pt>
                <c:pt idx="50">
                  <c:v>21100</c:v>
                </c:pt>
                <c:pt idx="51">
                  <c:v>21150</c:v>
                </c:pt>
                <c:pt idx="52">
                  <c:v>21200</c:v>
                </c:pt>
                <c:pt idx="53">
                  <c:v>21250</c:v>
                </c:pt>
                <c:pt idx="54">
                  <c:v>21300</c:v>
                </c:pt>
                <c:pt idx="55">
                  <c:v>21350</c:v>
                </c:pt>
                <c:pt idx="56">
                  <c:v>21400</c:v>
                </c:pt>
                <c:pt idx="57">
                  <c:v>21450</c:v>
                </c:pt>
                <c:pt idx="58">
                  <c:v>21500</c:v>
                </c:pt>
                <c:pt idx="59">
                  <c:v>21550</c:v>
                </c:pt>
                <c:pt idx="60">
                  <c:v>21600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22.09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38.042999999999999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0</c:v>
                </c:pt>
                <c:pt idx="14">
                  <c:v>#N/A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8.0790000000000006</c:v>
                </c:pt>
                <c:pt idx="21">
                  <c:v>22.762</c:v>
                </c:pt>
                <c:pt idx="22">
                  <c:v>15.368</c:v>
                </c:pt>
                <c:pt idx="23">
                  <c:v>13.92</c:v>
                </c:pt>
                <c:pt idx="24">
                  <c:v>19.457999999999998</c:v>
                </c:pt>
                <c:pt idx="25">
                  <c:v>14.974</c:v>
                </c:pt>
                <c:pt idx="26">
                  <c:v>17.013000000000002</c:v>
                </c:pt>
                <c:pt idx="27">
                  <c:v>16.268000000000001</c:v>
                </c:pt>
                <c:pt idx="28">
                  <c:v>15.323</c:v>
                </c:pt>
                <c:pt idx="29">
                  <c:v>13.948</c:v>
                </c:pt>
                <c:pt idx="30">
                  <c:v>14.269</c:v>
                </c:pt>
                <c:pt idx="31">
                  <c:v>13.196999999999999</c:v>
                </c:pt>
                <c:pt idx="32">
                  <c:v>12.968</c:v>
                </c:pt>
                <c:pt idx="33">
                  <c:v>12.82</c:v>
                </c:pt>
                <c:pt idx="34">
                  <c:v>12.765000000000001</c:v>
                </c:pt>
                <c:pt idx="35">
                  <c:v>12.712999999999999</c:v>
                </c:pt>
                <c:pt idx="36">
                  <c:v>12.956</c:v>
                </c:pt>
                <c:pt idx="37">
                  <c:v>13.047000000000001</c:v>
                </c:pt>
                <c:pt idx="38">
                  <c:v>13.436999999999999</c:v>
                </c:pt>
                <c:pt idx="39">
                  <c:v>13.894</c:v>
                </c:pt>
                <c:pt idx="40">
                  <c:v>14.382999999999999</c:v>
                </c:pt>
                <c:pt idx="41">
                  <c:v>#N/A</c:v>
                </c:pt>
                <c:pt idx="42">
                  <c:v>13.28</c:v>
                </c:pt>
                <c:pt idx="43">
                  <c:v>14.266999999999999</c:v>
                </c:pt>
                <c:pt idx="44">
                  <c:v>16.398</c:v>
                </c:pt>
                <c:pt idx="45">
                  <c:v>#N/A</c:v>
                </c:pt>
                <c:pt idx="46">
                  <c:v>#N/A</c:v>
                </c:pt>
                <c:pt idx="47">
                  <c:v>19.324999999999999</c:v>
                </c:pt>
                <c:pt idx="48">
                  <c:v>20.135000000000002</c:v>
                </c:pt>
                <c:pt idx="49">
                  <c:v>#N/A</c:v>
                </c:pt>
                <c:pt idx="50">
                  <c:v>21.984000000000002</c:v>
                </c:pt>
                <c:pt idx="51">
                  <c:v>#N/A</c:v>
                </c:pt>
                <c:pt idx="52">
                  <c:v>#N/A</c:v>
                </c:pt>
                <c:pt idx="53">
                  <c:v>23.385000000000002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593918008"/>
        <c:axId val="593918400"/>
      </c:barChart>
      <c:catAx>
        <c:axId val="59391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918400"/>
        <c:crosses val="autoZero"/>
        <c:auto val="1"/>
        <c:lblAlgn val="ctr"/>
        <c:lblOffset val="100"/>
        <c:noMultiLvlLbl val="0"/>
      </c:catAx>
      <c:valAx>
        <c:axId val="5939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918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18600</c:v>
                </c:pt>
                <c:pt idx="1">
                  <c:v>18650</c:v>
                </c:pt>
                <c:pt idx="2">
                  <c:v>18700</c:v>
                </c:pt>
                <c:pt idx="3">
                  <c:v>18750</c:v>
                </c:pt>
                <c:pt idx="4">
                  <c:v>18800</c:v>
                </c:pt>
                <c:pt idx="5">
                  <c:v>18850</c:v>
                </c:pt>
                <c:pt idx="6">
                  <c:v>18900</c:v>
                </c:pt>
                <c:pt idx="7">
                  <c:v>18950</c:v>
                </c:pt>
                <c:pt idx="8">
                  <c:v>19000</c:v>
                </c:pt>
                <c:pt idx="9">
                  <c:v>19050</c:v>
                </c:pt>
                <c:pt idx="10">
                  <c:v>19100</c:v>
                </c:pt>
                <c:pt idx="11">
                  <c:v>19150</c:v>
                </c:pt>
                <c:pt idx="12">
                  <c:v>19200</c:v>
                </c:pt>
                <c:pt idx="13">
                  <c:v>19250</c:v>
                </c:pt>
                <c:pt idx="14">
                  <c:v>19300</c:v>
                </c:pt>
                <c:pt idx="15">
                  <c:v>19350</c:v>
                </c:pt>
                <c:pt idx="16">
                  <c:v>19400</c:v>
                </c:pt>
                <c:pt idx="17">
                  <c:v>19450</c:v>
                </c:pt>
                <c:pt idx="18">
                  <c:v>19500</c:v>
                </c:pt>
                <c:pt idx="19">
                  <c:v>19550</c:v>
                </c:pt>
                <c:pt idx="20">
                  <c:v>19600</c:v>
                </c:pt>
                <c:pt idx="21">
                  <c:v>19650</c:v>
                </c:pt>
                <c:pt idx="22">
                  <c:v>19700</c:v>
                </c:pt>
                <c:pt idx="23">
                  <c:v>19750</c:v>
                </c:pt>
                <c:pt idx="24">
                  <c:v>19800</c:v>
                </c:pt>
                <c:pt idx="25">
                  <c:v>19850</c:v>
                </c:pt>
                <c:pt idx="26">
                  <c:v>19900</c:v>
                </c:pt>
                <c:pt idx="27">
                  <c:v>19950</c:v>
                </c:pt>
                <c:pt idx="28">
                  <c:v>20000</c:v>
                </c:pt>
                <c:pt idx="29">
                  <c:v>20050</c:v>
                </c:pt>
                <c:pt idx="30">
                  <c:v>20100</c:v>
                </c:pt>
                <c:pt idx="31">
                  <c:v>20150</c:v>
                </c:pt>
                <c:pt idx="32">
                  <c:v>20200</c:v>
                </c:pt>
                <c:pt idx="33">
                  <c:v>20250</c:v>
                </c:pt>
                <c:pt idx="34">
                  <c:v>20300</c:v>
                </c:pt>
                <c:pt idx="35">
                  <c:v>20350</c:v>
                </c:pt>
                <c:pt idx="36">
                  <c:v>20400</c:v>
                </c:pt>
                <c:pt idx="37">
                  <c:v>20450</c:v>
                </c:pt>
                <c:pt idx="38">
                  <c:v>20500</c:v>
                </c:pt>
                <c:pt idx="39">
                  <c:v>20550</c:v>
                </c:pt>
                <c:pt idx="40">
                  <c:v>20600</c:v>
                </c:pt>
                <c:pt idx="41">
                  <c:v>20650</c:v>
                </c:pt>
                <c:pt idx="42">
                  <c:v>20700</c:v>
                </c:pt>
                <c:pt idx="43">
                  <c:v>20750</c:v>
                </c:pt>
                <c:pt idx="44">
                  <c:v>20800</c:v>
                </c:pt>
                <c:pt idx="45">
                  <c:v>20850</c:v>
                </c:pt>
                <c:pt idx="46">
                  <c:v>20900</c:v>
                </c:pt>
                <c:pt idx="47">
                  <c:v>20950</c:v>
                </c:pt>
                <c:pt idx="48">
                  <c:v>21000</c:v>
                </c:pt>
                <c:pt idx="49">
                  <c:v>21050</c:v>
                </c:pt>
                <c:pt idx="50">
                  <c:v>21100</c:v>
                </c:pt>
                <c:pt idx="51">
                  <c:v>21150</c:v>
                </c:pt>
                <c:pt idx="52">
                  <c:v>21200</c:v>
                </c:pt>
                <c:pt idx="53">
                  <c:v>21250</c:v>
                </c:pt>
                <c:pt idx="54">
                  <c:v>21300</c:v>
                </c:pt>
                <c:pt idx="55">
                  <c:v>21350</c:v>
                </c:pt>
                <c:pt idx="56">
                  <c:v>21400</c:v>
                </c:pt>
                <c:pt idx="57">
                  <c:v>21450</c:v>
                </c:pt>
                <c:pt idx="58">
                  <c:v>21500</c:v>
                </c:pt>
                <c:pt idx="59">
                  <c:v>21550</c:v>
                </c:pt>
                <c:pt idx="60">
                  <c:v>21600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35.962000000000003</c:v>
                </c:pt>
                <c:pt idx="1">
                  <c:v>32.335999999999999</c:v>
                </c:pt>
                <c:pt idx="2">
                  <c:v>34.99</c:v>
                </c:pt>
                <c:pt idx="3">
                  <c:v>31.678000000000001</c:v>
                </c:pt>
                <c:pt idx="4">
                  <c:v>30.597000000000001</c:v>
                </c:pt>
                <c:pt idx="5">
                  <c:v>31.577999999999999</c:v>
                </c:pt>
                <c:pt idx="6">
                  <c:v>29.542000000000002</c:v>
                </c:pt>
                <c:pt idx="7">
                  <c:v>29.994</c:v>
                </c:pt>
                <c:pt idx="8">
                  <c:v>28.658999999999999</c:v>
                </c:pt>
                <c:pt idx="9">
                  <c:v>26.728999999999999</c:v>
                </c:pt>
                <c:pt idx="10">
                  <c:v>25.849</c:v>
                </c:pt>
                <c:pt idx="11">
                  <c:v>26.265999999999998</c:v>
                </c:pt>
                <c:pt idx="12">
                  <c:v>25.524999999999999</c:v>
                </c:pt>
                <c:pt idx="13">
                  <c:v>23.484999999999999</c:v>
                </c:pt>
                <c:pt idx="14">
                  <c:v>23.207000000000001</c:v>
                </c:pt>
                <c:pt idx="15">
                  <c:v>23.09</c:v>
                </c:pt>
                <c:pt idx="16">
                  <c:v>22.420999999999999</c:v>
                </c:pt>
                <c:pt idx="17">
                  <c:v>21.558</c:v>
                </c:pt>
                <c:pt idx="18">
                  <c:v>20.326000000000001</c:v>
                </c:pt>
                <c:pt idx="19">
                  <c:v>20.085000000000001</c:v>
                </c:pt>
                <c:pt idx="20">
                  <c:v>19.018999999999998</c:v>
                </c:pt>
                <c:pt idx="21">
                  <c:v>18.399000000000001</c:v>
                </c:pt>
                <c:pt idx="22">
                  <c:v>17.742000000000001</c:v>
                </c:pt>
                <c:pt idx="23">
                  <c:v>17.146999999999998</c:v>
                </c:pt>
                <c:pt idx="24">
                  <c:v>16.984999999999999</c:v>
                </c:pt>
                <c:pt idx="25">
                  <c:v>16.372</c:v>
                </c:pt>
                <c:pt idx="26">
                  <c:v>15.906000000000001</c:v>
                </c:pt>
                <c:pt idx="27">
                  <c:v>15.093</c:v>
                </c:pt>
                <c:pt idx="28">
                  <c:v>14.957000000000001</c:v>
                </c:pt>
                <c:pt idx="29">
                  <c:v>14.448</c:v>
                </c:pt>
                <c:pt idx="30">
                  <c:v>13.236000000000001</c:v>
                </c:pt>
                <c:pt idx="31">
                  <c:v>12.843</c:v>
                </c:pt>
                <c:pt idx="32">
                  <c:v>14.054</c:v>
                </c:pt>
                <c:pt idx="33">
                  <c:v>14.064</c:v>
                </c:pt>
                <c:pt idx="34">
                  <c:v>9.6110000000000007</c:v>
                </c:pt>
                <c:pt idx="35">
                  <c:v>15.353999999999999</c:v>
                </c:pt>
                <c:pt idx="36">
                  <c:v>16.524999999999999</c:v>
                </c:pt>
                <c:pt idx="37">
                  <c:v>17.651</c:v>
                </c:pt>
                <c:pt idx="38">
                  <c:v>18.016999999999999</c:v>
                </c:pt>
                <c:pt idx="39">
                  <c:v>18.779</c:v>
                </c:pt>
                <c:pt idx="40">
                  <c:v>21.004999999999999</c:v>
                </c:pt>
                <c:pt idx="41">
                  <c:v>22.494</c:v>
                </c:pt>
                <c:pt idx="42">
                  <c:v>23.138999999999999</c:v>
                </c:pt>
                <c:pt idx="43">
                  <c:v>24.548999999999999</c:v>
                </c:pt>
                <c:pt idx="44">
                  <c:v>414.2</c:v>
                </c:pt>
                <c:pt idx="45">
                  <c:v>16.692</c:v>
                </c:pt>
                <c:pt idx="46">
                  <c:v>17.626000000000001</c:v>
                </c:pt>
                <c:pt idx="47">
                  <c:v>18.553000000000001</c:v>
                </c:pt>
                <c:pt idx="48">
                  <c:v>0</c:v>
                </c:pt>
                <c:pt idx="49">
                  <c:v>13.148</c:v>
                </c:pt>
                <c:pt idx="50">
                  <c:v>13.831</c:v>
                </c:pt>
                <c:pt idx="51">
                  <c:v>14.512</c:v>
                </c:pt>
                <c:pt idx="52">
                  <c:v>15.191000000000001</c:v>
                </c:pt>
                <c:pt idx="53">
                  <c:v>15.87</c:v>
                </c:pt>
                <c:pt idx="54">
                  <c:v>16.545999999999999</c:v>
                </c:pt>
                <c:pt idx="55">
                  <c:v>17.22</c:v>
                </c:pt>
                <c:pt idx="56">
                  <c:v>17.893000000000001</c:v>
                </c:pt>
                <c:pt idx="57">
                  <c:v>18.567</c:v>
                </c:pt>
                <c:pt idx="58">
                  <c:v>19.234999999999999</c:v>
                </c:pt>
                <c:pt idx="59">
                  <c:v>19.904</c:v>
                </c:pt>
                <c:pt idx="60">
                  <c:v>20.571000000000002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18600</c:v>
                </c:pt>
                <c:pt idx="1">
                  <c:v>18650</c:v>
                </c:pt>
                <c:pt idx="2">
                  <c:v>18700</c:v>
                </c:pt>
                <c:pt idx="3">
                  <c:v>18750</c:v>
                </c:pt>
                <c:pt idx="4">
                  <c:v>18800</c:v>
                </c:pt>
                <c:pt idx="5">
                  <c:v>18850</c:v>
                </c:pt>
                <c:pt idx="6">
                  <c:v>18900</c:v>
                </c:pt>
                <c:pt idx="7">
                  <c:v>18950</c:v>
                </c:pt>
                <c:pt idx="8">
                  <c:v>19000</c:v>
                </c:pt>
                <c:pt idx="9">
                  <c:v>19050</c:v>
                </c:pt>
                <c:pt idx="10">
                  <c:v>19100</c:v>
                </c:pt>
                <c:pt idx="11">
                  <c:v>19150</c:v>
                </c:pt>
                <c:pt idx="12">
                  <c:v>19200</c:v>
                </c:pt>
                <c:pt idx="13">
                  <c:v>19250</c:v>
                </c:pt>
                <c:pt idx="14">
                  <c:v>19300</c:v>
                </c:pt>
                <c:pt idx="15">
                  <c:v>19350</c:v>
                </c:pt>
                <c:pt idx="16">
                  <c:v>19400</c:v>
                </c:pt>
                <c:pt idx="17">
                  <c:v>19450</c:v>
                </c:pt>
                <c:pt idx="18">
                  <c:v>19500</c:v>
                </c:pt>
                <c:pt idx="19">
                  <c:v>19550</c:v>
                </c:pt>
                <c:pt idx="20">
                  <c:v>19600</c:v>
                </c:pt>
                <c:pt idx="21">
                  <c:v>19650</c:v>
                </c:pt>
                <c:pt idx="22">
                  <c:v>19700</c:v>
                </c:pt>
                <c:pt idx="23">
                  <c:v>19750</c:v>
                </c:pt>
                <c:pt idx="24">
                  <c:v>19800</c:v>
                </c:pt>
                <c:pt idx="25">
                  <c:v>19850</c:v>
                </c:pt>
                <c:pt idx="26">
                  <c:v>19900</c:v>
                </c:pt>
                <c:pt idx="27">
                  <c:v>19950</c:v>
                </c:pt>
                <c:pt idx="28">
                  <c:v>20000</c:v>
                </c:pt>
                <c:pt idx="29">
                  <c:v>20050</c:v>
                </c:pt>
                <c:pt idx="30">
                  <c:v>20100</c:v>
                </c:pt>
                <c:pt idx="31">
                  <c:v>20150</c:v>
                </c:pt>
                <c:pt idx="32">
                  <c:v>20200</c:v>
                </c:pt>
                <c:pt idx="33">
                  <c:v>20250</c:v>
                </c:pt>
                <c:pt idx="34">
                  <c:v>20300</c:v>
                </c:pt>
                <c:pt idx="35">
                  <c:v>20350</c:v>
                </c:pt>
                <c:pt idx="36">
                  <c:v>20400</c:v>
                </c:pt>
                <c:pt idx="37">
                  <c:v>20450</c:v>
                </c:pt>
                <c:pt idx="38">
                  <c:v>20500</c:v>
                </c:pt>
                <c:pt idx="39">
                  <c:v>20550</c:v>
                </c:pt>
                <c:pt idx="40">
                  <c:v>20600</c:v>
                </c:pt>
                <c:pt idx="41">
                  <c:v>20650</c:v>
                </c:pt>
                <c:pt idx="42">
                  <c:v>20700</c:v>
                </c:pt>
                <c:pt idx="43">
                  <c:v>20750</c:v>
                </c:pt>
                <c:pt idx="44">
                  <c:v>20800</c:v>
                </c:pt>
                <c:pt idx="45">
                  <c:v>20850</c:v>
                </c:pt>
                <c:pt idx="46">
                  <c:v>20900</c:v>
                </c:pt>
                <c:pt idx="47">
                  <c:v>20950</c:v>
                </c:pt>
                <c:pt idx="48">
                  <c:v>21000</c:v>
                </c:pt>
                <c:pt idx="49">
                  <c:v>21050</c:v>
                </c:pt>
                <c:pt idx="50">
                  <c:v>21100</c:v>
                </c:pt>
                <c:pt idx="51">
                  <c:v>21150</c:v>
                </c:pt>
                <c:pt idx="52">
                  <c:v>21200</c:v>
                </c:pt>
                <c:pt idx="53">
                  <c:v>21250</c:v>
                </c:pt>
                <c:pt idx="54">
                  <c:v>21300</c:v>
                </c:pt>
                <c:pt idx="55">
                  <c:v>21350</c:v>
                </c:pt>
                <c:pt idx="56">
                  <c:v>21400</c:v>
                </c:pt>
                <c:pt idx="57">
                  <c:v>21450</c:v>
                </c:pt>
                <c:pt idx="58">
                  <c:v>21500</c:v>
                </c:pt>
                <c:pt idx="59">
                  <c:v>21550</c:v>
                </c:pt>
                <c:pt idx="60">
                  <c:v>21600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35.962000000000003</c:v>
                </c:pt>
                <c:pt idx="1">
                  <c:v>32.335999999999999</c:v>
                </c:pt>
                <c:pt idx="2">
                  <c:v>34.99</c:v>
                </c:pt>
                <c:pt idx="3">
                  <c:v>31.678000000000001</c:v>
                </c:pt>
                <c:pt idx="4">
                  <c:v>30.597000000000001</c:v>
                </c:pt>
                <c:pt idx="5">
                  <c:v>31.577999999999999</c:v>
                </c:pt>
                <c:pt idx="6">
                  <c:v>29.542000000000002</c:v>
                </c:pt>
                <c:pt idx="7">
                  <c:v>29.994</c:v>
                </c:pt>
                <c:pt idx="8">
                  <c:v>28.658999999999999</c:v>
                </c:pt>
                <c:pt idx="9">
                  <c:v>26.728999999999999</c:v>
                </c:pt>
                <c:pt idx="10">
                  <c:v>25.849</c:v>
                </c:pt>
                <c:pt idx="11">
                  <c:v>26.265999999999998</c:v>
                </c:pt>
                <c:pt idx="12">
                  <c:v>25.524999999999999</c:v>
                </c:pt>
                <c:pt idx="13">
                  <c:v>23.484999999999999</c:v>
                </c:pt>
                <c:pt idx="14">
                  <c:v>23.207000000000001</c:v>
                </c:pt>
                <c:pt idx="15">
                  <c:v>23.09</c:v>
                </c:pt>
                <c:pt idx="16">
                  <c:v>22.420999999999999</c:v>
                </c:pt>
                <c:pt idx="17">
                  <c:v>21.558</c:v>
                </c:pt>
                <c:pt idx="18">
                  <c:v>20.326000000000001</c:v>
                </c:pt>
                <c:pt idx="19">
                  <c:v>20.085000000000001</c:v>
                </c:pt>
                <c:pt idx="20">
                  <c:v>19.018999999999998</c:v>
                </c:pt>
                <c:pt idx="21">
                  <c:v>18.399000000000001</c:v>
                </c:pt>
                <c:pt idx="22">
                  <c:v>17.742000000000001</c:v>
                </c:pt>
                <c:pt idx="23">
                  <c:v>17.146999999999998</c:v>
                </c:pt>
                <c:pt idx="24">
                  <c:v>16.984999999999999</c:v>
                </c:pt>
                <c:pt idx="25">
                  <c:v>16.372</c:v>
                </c:pt>
                <c:pt idx="26">
                  <c:v>15.906000000000001</c:v>
                </c:pt>
                <c:pt idx="27">
                  <c:v>15.093</c:v>
                </c:pt>
                <c:pt idx="28">
                  <c:v>14.957000000000001</c:v>
                </c:pt>
                <c:pt idx="29">
                  <c:v>14.448</c:v>
                </c:pt>
                <c:pt idx="30">
                  <c:v>13.236000000000001</c:v>
                </c:pt>
                <c:pt idx="31">
                  <c:v>12.843</c:v>
                </c:pt>
                <c:pt idx="32">
                  <c:v>14.054</c:v>
                </c:pt>
                <c:pt idx="33">
                  <c:v>14.064</c:v>
                </c:pt>
                <c:pt idx="34">
                  <c:v>9.6110000000000007</c:v>
                </c:pt>
                <c:pt idx="35">
                  <c:v>#N/A</c:v>
                </c:pt>
                <c:pt idx="36">
                  <c:v>16.524999999999999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593919184"/>
        <c:axId val="593919576"/>
      </c:barChart>
      <c:catAx>
        <c:axId val="59391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919576"/>
        <c:crosses val="autoZero"/>
        <c:auto val="1"/>
        <c:lblAlgn val="ctr"/>
        <c:lblOffset val="100"/>
        <c:noMultiLvlLbl val="0"/>
      </c:catAx>
      <c:valAx>
        <c:axId val="59391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91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18600</c:v>
                </c:pt>
                <c:pt idx="1">
                  <c:v>18650</c:v>
                </c:pt>
                <c:pt idx="2">
                  <c:v>18700</c:v>
                </c:pt>
                <c:pt idx="3">
                  <c:v>18750</c:v>
                </c:pt>
                <c:pt idx="4">
                  <c:v>18800</c:v>
                </c:pt>
                <c:pt idx="5">
                  <c:v>18850</c:v>
                </c:pt>
                <c:pt idx="6">
                  <c:v>18900</c:v>
                </c:pt>
                <c:pt idx="7">
                  <c:v>18950</c:v>
                </c:pt>
                <c:pt idx="8">
                  <c:v>19000</c:v>
                </c:pt>
                <c:pt idx="9">
                  <c:v>19050</c:v>
                </c:pt>
                <c:pt idx="10">
                  <c:v>19100</c:v>
                </c:pt>
                <c:pt idx="11">
                  <c:v>19150</c:v>
                </c:pt>
                <c:pt idx="12">
                  <c:v>19200</c:v>
                </c:pt>
                <c:pt idx="13">
                  <c:v>19250</c:v>
                </c:pt>
                <c:pt idx="14">
                  <c:v>19300</c:v>
                </c:pt>
                <c:pt idx="15">
                  <c:v>19350</c:v>
                </c:pt>
                <c:pt idx="16">
                  <c:v>19400</c:v>
                </c:pt>
                <c:pt idx="17">
                  <c:v>19450</c:v>
                </c:pt>
                <c:pt idx="18">
                  <c:v>19500</c:v>
                </c:pt>
                <c:pt idx="19">
                  <c:v>19550</c:v>
                </c:pt>
                <c:pt idx="20">
                  <c:v>19600</c:v>
                </c:pt>
                <c:pt idx="21">
                  <c:v>19650</c:v>
                </c:pt>
                <c:pt idx="22">
                  <c:v>19700</c:v>
                </c:pt>
                <c:pt idx="23">
                  <c:v>19750</c:v>
                </c:pt>
                <c:pt idx="24">
                  <c:v>19800</c:v>
                </c:pt>
                <c:pt idx="25">
                  <c:v>19850</c:v>
                </c:pt>
                <c:pt idx="26">
                  <c:v>19900</c:v>
                </c:pt>
                <c:pt idx="27">
                  <c:v>19950</c:v>
                </c:pt>
                <c:pt idx="28">
                  <c:v>20000</c:v>
                </c:pt>
                <c:pt idx="29">
                  <c:v>20050</c:v>
                </c:pt>
                <c:pt idx="30">
                  <c:v>20100</c:v>
                </c:pt>
                <c:pt idx="31">
                  <c:v>20150</c:v>
                </c:pt>
                <c:pt idx="32">
                  <c:v>20200</c:v>
                </c:pt>
                <c:pt idx="33">
                  <c:v>20250</c:v>
                </c:pt>
                <c:pt idx="34">
                  <c:v>20300</c:v>
                </c:pt>
                <c:pt idx="35">
                  <c:v>20350</c:v>
                </c:pt>
                <c:pt idx="36">
                  <c:v>20400</c:v>
                </c:pt>
                <c:pt idx="37">
                  <c:v>20450</c:v>
                </c:pt>
                <c:pt idx="38">
                  <c:v>20500</c:v>
                </c:pt>
                <c:pt idx="39">
                  <c:v>20550</c:v>
                </c:pt>
                <c:pt idx="40">
                  <c:v>20600</c:v>
                </c:pt>
                <c:pt idx="41">
                  <c:v>20650</c:v>
                </c:pt>
                <c:pt idx="42">
                  <c:v>20700</c:v>
                </c:pt>
                <c:pt idx="43">
                  <c:v>20750</c:v>
                </c:pt>
                <c:pt idx="44">
                  <c:v>20800</c:v>
                </c:pt>
                <c:pt idx="45">
                  <c:v>20850</c:v>
                </c:pt>
                <c:pt idx="46">
                  <c:v>20900</c:v>
                </c:pt>
                <c:pt idx="47">
                  <c:v>20950</c:v>
                </c:pt>
                <c:pt idx="48">
                  <c:v>21000</c:v>
                </c:pt>
                <c:pt idx="49">
                  <c:v>21050</c:v>
                </c:pt>
                <c:pt idx="50">
                  <c:v>21100</c:v>
                </c:pt>
                <c:pt idx="51">
                  <c:v>21150</c:v>
                </c:pt>
                <c:pt idx="52">
                  <c:v>21200</c:v>
                </c:pt>
                <c:pt idx="53">
                  <c:v>21250</c:v>
                </c:pt>
                <c:pt idx="54">
                  <c:v>21300</c:v>
                </c:pt>
                <c:pt idx="55">
                  <c:v>21350</c:v>
                </c:pt>
                <c:pt idx="56">
                  <c:v>21400</c:v>
                </c:pt>
                <c:pt idx="57">
                  <c:v>21450</c:v>
                </c:pt>
                <c:pt idx="58">
                  <c:v>21500</c:v>
                </c:pt>
                <c:pt idx="59">
                  <c:v>21550</c:v>
                </c:pt>
                <c:pt idx="60">
                  <c:v>21600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597</c:v>
                </c:pt>
                <c:pt idx="1">
                  <c:v>300</c:v>
                </c:pt>
                <c:pt idx="2">
                  <c:v>1127</c:v>
                </c:pt>
                <c:pt idx="3">
                  <c:v>1985</c:v>
                </c:pt>
                <c:pt idx="4">
                  <c:v>2491</c:v>
                </c:pt>
                <c:pt idx="5">
                  <c:v>1647</c:v>
                </c:pt>
                <c:pt idx="6">
                  <c:v>1565</c:v>
                </c:pt>
                <c:pt idx="7">
                  <c:v>947</c:v>
                </c:pt>
                <c:pt idx="8">
                  <c:v>5242</c:v>
                </c:pt>
                <c:pt idx="9">
                  <c:v>3273</c:v>
                </c:pt>
                <c:pt idx="10">
                  <c:v>2676</c:v>
                </c:pt>
                <c:pt idx="11">
                  <c:v>1626</c:v>
                </c:pt>
                <c:pt idx="12">
                  <c:v>2308</c:v>
                </c:pt>
                <c:pt idx="13">
                  <c:v>4433</c:v>
                </c:pt>
                <c:pt idx="14">
                  <c:v>4705</c:v>
                </c:pt>
                <c:pt idx="15">
                  <c:v>1945</c:v>
                </c:pt>
                <c:pt idx="16">
                  <c:v>5610</c:v>
                </c:pt>
                <c:pt idx="17">
                  <c:v>2339</c:v>
                </c:pt>
                <c:pt idx="18">
                  <c:v>8388</c:v>
                </c:pt>
                <c:pt idx="19">
                  <c:v>2944</c:v>
                </c:pt>
                <c:pt idx="20">
                  <c:v>4577</c:v>
                </c:pt>
                <c:pt idx="21">
                  <c:v>4752</c:v>
                </c:pt>
                <c:pt idx="22">
                  <c:v>5341</c:v>
                </c:pt>
                <c:pt idx="23">
                  <c:v>6329</c:v>
                </c:pt>
                <c:pt idx="24">
                  <c:v>7827</c:v>
                </c:pt>
                <c:pt idx="25">
                  <c:v>4018</c:v>
                </c:pt>
                <c:pt idx="26">
                  <c:v>7127</c:v>
                </c:pt>
                <c:pt idx="27">
                  <c:v>5552</c:v>
                </c:pt>
                <c:pt idx="28">
                  <c:v>13558</c:v>
                </c:pt>
                <c:pt idx="29">
                  <c:v>5606</c:v>
                </c:pt>
                <c:pt idx="30">
                  <c:v>6601</c:v>
                </c:pt>
                <c:pt idx="31">
                  <c:v>4489</c:v>
                </c:pt>
                <c:pt idx="32">
                  <c:v>8378</c:v>
                </c:pt>
                <c:pt idx="33">
                  <c:v>9080</c:v>
                </c:pt>
                <c:pt idx="34">
                  <c:v>7638</c:v>
                </c:pt>
                <c:pt idx="35">
                  <c:v>5219</c:v>
                </c:pt>
                <c:pt idx="36">
                  <c:v>8466</c:v>
                </c:pt>
                <c:pt idx="37">
                  <c:v>4825</c:v>
                </c:pt>
                <c:pt idx="38">
                  <c:v>31182</c:v>
                </c:pt>
                <c:pt idx="39">
                  <c:v>5706</c:v>
                </c:pt>
                <c:pt idx="40">
                  <c:v>9533</c:v>
                </c:pt>
                <c:pt idx="41">
                  <c:v>8904</c:v>
                </c:pt>
                <c:pt idx="42">
                  <c:v>15509</c:v>
                </c:pt>
                <c:pt idx="43">
                  <c:v>16784</c:v>
                </c:pt>
                <c:pt idx="44">
                  <c:v>21122</c:v>
                </c:pt>
                <c:pt idx="45">
                  <c:v>7566</c:v>
                </c:pt>
                <c:pt idx="46">
                  <c:v>4768</c:v>
                </c:pt>
                <c:pt idx="47">
                  <c:v>4086</c:v>
                </c:pt>
                <c:pt idx="48">
                  <c:v>15471</c:v>
                </c:pt>
                <c:pt idx="49">
                  <c:v>2108</c:v>
                </c:pt>
                <c:pt idx="50">
                  <c:v>8497</c:v>
                </c:pt>
                <c:pt idx="51">
                  <c:v>3899</c:v>
                </c:pt>
                <c:pt idx="52">
                  <c:v>4415</c:v>
                </c:pt>
                <c:pt idx="53">
                  <c:v>6147</c:v>
                </c:pt>
                <c:pt idx="54">
                  <c:v>6585</c:v>
                </c:pt>
                <c:pt idx="55">
                  <c:v>3535</c:v>
                </c:pt>
                <c:pt idx="56">
                  <c:v>4912</c:v>
                </c:pt>
                <c:pt idx="57">
                  <c:v>3429</c:v>
                </c:pt>
                <c:pt idx="58">
                  <c:v>14517</c:v>
                </c:pt>
                <c:pt idx="59">
                  <c:v>1188</c:v>
                </c:pt>
                <c:pt idx="60">
                  <c:v>9009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593920360"/>
        <c:axId val="593920752"/>
      </c:barChart>
      <c:catAx>
        <c:axId val="59392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920752"/>
        <c:crosses val="autoZero"/>
        <c:auto val="1"/>
        <c:lblAlgn val="ctr"/>
        <c:lblOffset val="100"/>
        <c:noMultiLvlLbl val="0"/>
      </c:catAx>
      <c:valAx>
        <c:axId val="5939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392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18600</c:v>
                </c:pt>
                <c:pt idx="1">
                  <c:v>18650</c:v>
                </c:pt>
                <c:pt idx="2">
                  <c:v>18700</c:v>
                </c:pt>
                <c:pt idx="3">
                  <c:v>18750</c:v>
                </c:pt>
                <c:pt idx="4">
                  <c:v>18800</c:v>
                </c:pt>
                <c:pt idx="5">
                  <c:v>18850</c:v>
                </c:pt>
                <c:pt idx="6">
                  <c:v>18900</c:v>
                </c:pt>
                <c:pt idx="7">
                  <c:v>18950</c:v>
                </c:pt>
                <c:pt idx="8">
                  <c:v>19000</c:v>
                </c:pt>
                <c:pt idx="9">
                  <c:v>19050</c:v>
                </c:pt>
                <c:pt idx="10">
                  <c:v>19100</c:v>
                </c:pt>
                <c:pt idx="11">
                  <c:v>19150</c:v>
                </c:pt>
                <c:pt idx="12">
                  <c:v>19200</c:v>
                </c:pt>
                <c:pt idx="13">
                  <c:v>19250</c:v>
                </c:pt>
                <c:pt idx="14">
                  <c:v>19300</c:v>
                </c:pt>
                <c:pt idx="15">
                  <c:v>19350</c:v>
                </c:pt>
                <c:pt idx="16">
                  <c:v>19400</c:v>
                </c:pt>
                <c:pt idx="17">
                  <c:v>19450</c:v>
                </c:pt>
                <c:pt idx="18">
                  <c:v>19500</c:v>
                </c:pt>
                <c:pt idx="19">
                  <c:v>19550</c:v>
                </c:pt>
                <c:pt idx="20">
                  <c:v>19600</c:v>
                </c:pt>
                <c:pt idx="21">
                  <c:v>19650</c:v>
                </c:pt>
                <c:pt idx="22">
                  <c:v>19700</c:v>
                </c:pt>
                <c:pt idx="23">
                  <c:v>19750</c:v>
                </c:pt>
                <c:pt idx="24">
                  <c:v>19800</c:v>
                </c:pt>
                <c:pt idx="25">
                  <c:v>19850</c:v>
                </c:pt>
                <c:pt idx="26">
                  <c:v>19900</c:v>
                </c:pt>
                <c:pt idx="27">
                  <c:v>19950</c:v>
                </c:pt>
                <c:pt idx="28">
                  <c:v>20000</c:v>
                </c:pt>
                <c:pt idx="29">
                  <c:v>20050</c:v>
                </c:pt>
                <c:pt idx="30">
                  <c:v>20100</c:v>
                </c:pt>
                <c:pt idx="31">
                  <c:v>20150</c:v>
                </c:pt>
                <c:pt idx="32">
                  <c:v>20200</c:v>
                </c:pt>
                <c:pt idx="33">
                  <c:v>20250</c:v>
                </c:pt>
                <c:pt idx="34">
                  <c:v>20300</c:v>
                </c:pt>
                <c:pt idx="35">
                  <c:v>20350</c:v>
                </c:pt>
                <c:pt idx="36">
                  <c:v>20400</c:v>
                </c:pt>
                <c:pt idx="37">
                  <c:v>20450</c:v>
                </c:pt>
                <c:pt idx="38">
                  <c:v>20500</c:v>
                </c:pt>
                <c:pt idx="39">
                  <c:v>20550</c:v>
                </c:pt>
                <c:pt idx="40">
                  <c:v>20600</c:v>
                </c:pt>
                <c:pt idx="41">
                  <c:v>20650</c:v>
                </c:pt>
                <c:pt idx="42">
                  <c:v>20700</c:v>
                </c:pt>
                <c:pt idx="43">
                  <c:v>20750</c:v>
                </c:pt>
                <c:pt idx="44">
                  <c:v>20800</c:v>
                </c:pt>
                <c:pt idx="45">
                  <c:v>20850</c:v>
                </c:pt>
                <c:pt idx="46">
                  <c:v>20900</c:v>
                </c:pt>
                <c:pt idx="47">
                  <c:v>20950</c:v>
                </c:pt>
                <c:pt idx="48">
                  <c:v>21000</c:v>
                </c:pt>
                <c:pt idx="49">
                  <c:v>21050</c:v>
                </c:pt>
                <c:pt idx="50">
                  <c:v>21100</c:v>
                </c:pt>
                <c:pt idx="51">
                  <c:v>21150</c:v>
                </c:pt>
                <c:pt idx="52">
                  <c:v>21200</c:v>
                </c:pt>
                <c:pt idx="53">
                  <c:v>21250</c:v>
                </c:pt>
                <c:pt idx="54">
                  <c:v>21300</c:v>
                </c:pt>
                <c:pt idx="55">
                  <c:v>21350</c:v>
                </c:pt>
                <c:pt idx="56">
                  <c:v>21400</c:v>
                </c:pt>
                <c:pt idx="57">
                  <c:v>21450</c:v>
                </c:pt>
                <c:pt idx="58">
                  <c:v>21500</c:v>
                </c:pt>
                <c:pt idx="59">
                  <c:v>21550</c:v>
                </c:pt>
                <c:pt idx="60">
                  <c:v>21600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8376</c:v>
                </c:pt>
                <c:pt idx="1">
                  <c:v>4344</c:v>
                </c:pt>
                <c:pt idx="2">
                  <c:v>7609</c:v>
                </c:pt>
                <c:pt idx="3">
                  <c:v>10336</c:v>
                </c:pt>
                <c:pt idx="4">
                  <c:v>8679</c:v>
                </c:pt>
                <c:pt idx="5">
                  <c:v>4854</c:v>
                </c:pt>
                <c:pt idx="6">
                  <c:v>6209</c:v>
                </c:pt>
                <c:pt idx="7">
                  <c:v>4920</c:v>
                </c:pt>
                <c:pt idx="8">
                  <c:v>26558</c:v>
                </c:pt>
                <c:pt idx="9">
                  <c:v>4034</c:v>
                </c:pt>
                <c:pt idx="10">
                  <c:v>5877</c:v>
                </c:pt>
                <c:pt idx="11">
                  <c:v>4561</c:v>
                </c:pt>
                <c:pt idx="12">
                  <c:v>5975</c:v>
                </c:pt>
                <c:pt idx="13">
                  <c:v>9802</c:v>
                </c:pt>
                <c:pt idx="14">
                  <c:v>5941</c:v>
                </c:pt>
                <c:pt idx="15">
                  <c:v>3713</c:v>
                </c:pt>
                <c:pt idx="16">
                  <c:v>5601</c:v>
                </c:pt>
                <c:pt idx="17">
                  <c:v>4093</c:v>
                </c:pt>
                <c:pt idx="18">
                  <c:v>13683</c:v>
                </c:pt>
                <c:pt idx="19">
                  <c:v>3501</c:v>
                </c:pt>
                <c:pt idx="20">
                  <c:v>6489</c:v>
                </c:pt>
                <c:pt idx="21">
                  <c:v>2747</c:v>
                </c:pt>
                <c:pt idx="22">
                  <c:v>4695</c:v>
                </c:pt>
                <c:pt idx="23">
                  <c:v>9005</c:v>
                </c:pt>
                <c:pt idx="24">
                  <c:v>7968</c:v>
                </c:pt>
                <c:pt idx="25">
                  <c:v>3174</c:v>
                </c:pt>
                <c:pt idx="26">
                  <c:v>5928</c:v>
                </c:pt>
                <c:pt idx="27">
                  <c:v>2168</c:v>
                </c:pt>
                <c:pt idx="28">
                  <c:v>10883</c:v>
                </c:pt>
                <c:pt idx="29">
                  <c:v>2460</c:v>
                </c:pt>
                <c:pt idx="30">
                  <c:v>2172</c:v>
                </c:pt>
                <c:pt idx="31">
                  <c:v>1276</c:v>
                </c:pt>
                <c:pt idx="32">
                  <c:v>3048</c:v>
                </c:pt>
                <c:pt idx="33">
                  <c:v>1999</c:v>
                </c:pt>
                <c:pt idx="34">
                  <c:v>2524</c:v>
                </c:pt>
                <c:pt idx="35">
                  <c:v>799</c:v>
                </c:pt>
                <c:pt idx="36">
                  <c:v>837</c:v>
                </c:pt>
                <c:pt idx="37">
                  <c:v>1265</c:v>
                </c:pt>
                <c:pt idx="38">
                  <c:v>4666</c:v>
                </c:pt>
                <c:pt idx="39">
                  <c:v>285</c:v>
                </c:pt>
                <c:pt idx="40">
                  <c:v>2567</c:v>
                </c:pt>
                <c:pt idx="41">
                  <c:v>926</c:v>
                </c:pt>
                <c:pt idx="42">
                  <c:v>922</c:v>
                </c:pt>
                <c:pt idx="43">
                  <c:v>6732</c:v>
                </c:pt>
                <c:pt idx="44">
                  <c:v>1878</c:v>
                </c:pt>
                <c:pt idx="45">
                  <c:v>2497</c:v>
                </c:pt>
                <c:pt idx="46">
                  <c:v>1052</c:v>
                </c:pt>
                <c:pt idx="47">
                  <c:v>144</c:v>
                </c:pt>
                <c:pt idx="48">
                  <c:v>2617</c:v>
                </c:pt>
                <c:pt idx="49">
                  <c:v>1488</c:v>
                </c:pt>
                <c:pt idx="50">
                  <c:v>542</c:v>
                </c:pt>
                <c:pt idx="51">
                  <c:v>125</c:v>
                </c:pt>
                <c:pt idx="52">
                  <c:v>238</c:v>
                </c:pt>
                <c:pt idx="53">
                  <c:v>401</c:v>
                </c:pt>
                <c:pt idx="54">
                  <c:v>1525</c:v>
                </c:pt>
                <c:pt idx="55">
                  <c:v>16</c:v>
                </c:pt>
                <c:pt idx="56">
                  <c:v>79</c:v>
                </c:pt>
                <c:pt idx="57">
                  <c:v>12</c:v>
                </c:pt>
                <c:pt idx="58">
                  <c:v>52</c:v>
                </c:pt>
                <c:pt idx="59">
                  <c:v>2</c:v>
                </c:pt>
                <c:pt idx="6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590237736"/>
        <c:axId val="590238128"/>
      </c:barChart>
      <c:catAx>
        <c:axId val="59023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0238128"/>
        <c:crosses val="autoZero"/>
        <c:auto val="1"/>
        <c:lblAlgn val="ctr"/>
        <c:lblOffset val="100"/>
        <c:noMultiLvlLbl val="0"/>
      </c:catAx>
      <c:valAx>
        <c:axId val="59023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023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8" customWidth="1"/>
    <col min="2" max="29" width="8.375" style="8" customWidth="1"/>
    <col min="30" max="16384" width="9" style="8"/>
  </cols>
  <sheetData>
    <row r="2" spans="1:29" ht="16.5" customHeight="1" x14ac:dyDescent="0.3">
      <c r="B2" s="58" t="s">
        <v>34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</row>
    <row r="3" spans="1:29" ht="16.5" customHeight="1" x14ac:dyDescent="0.3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/>
    </row>
    <row r="4" spans="1:29" ht="16.5" customHeight="1" x14ac:dyDescent="0.3">
      <c r="B4" s="71" t="s">
        <v>18</v>
      </c>
      <c r="C4" s="72"/>
      <c r="D4" s="13">
        <f>RTD("cqg.rtd", ,"ContractData",A5, "ExpirationDate",, "T")</f>
        <v>42293</v>
      </c>
      <c r="E4" s="72" t="str">
        <f>"DTE: "&amp;RTD("cqg.rtd", ,"ContractData",A5, "OptionDaysToExp",, "T")</f>
        <v>DTE: 3</v>
      </c>
      <c r="F4" s="73"/>
      <c r="G4" s="78" t="str">
        <f>A5&amp;" (At-The-Money Call)"</f>
        <v>C.US.EPV1520100 (At-The-Money Call)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81" t="s">
        <v>9</v>
      </c>
      <c r="S4" s="78" t="str">
        <f>A6&amp;" (At-The-Money Put)"</f>
        <v>P.US.EPV1520100 (At-The-Money Put)</v>
      </c>
      <c r="T4" s="79"/>
      <c r="U4" s="79"/>
      <c r="V4" s="79"/>
      <c r="W4" s="79"/>
      <c r="X4" s="79"/>
      <c r="Y4" s="79"/>
      <c r="Z4" s="79"/>
      <c r="AA4" s="79"/>
      <c r="AB4" s="79"/>
      <c r="AC4" s="80"/>
    </row>
    <row r="5" spans="1:29" ht="24.95" customHeight="1" x14ac:dyDescent="0.3">
      <c r="A5" s="9" t="str">
        <f>RTD("cqg.rtd", ,"ContractData","C.US."&amp;D5&amp;E6, "Symbol",, "T")</f>
        <v>C.US.EPV1520100</v>
      </c>
      <c r="B5" s="67" t="s">
        <v>0</v>
      </c>
      <c r="C5" s="67"/>
      <c r="D5" s="69" t="s">
        <v>33</v>
      </c>
      <c r="E5" s="54" t="s">
        <v>10</v>
      </c>
      <c r="F5" s="54" t="s">
        <v>11</v>
      </c>
      <c r="G5" s="35" t="s">
        <v>2</v>
      </c>
      <c r="H5" s="35" t="s">
        <v>3</v>
      </c>
      <c r="I5" s="36" t="s">
        <v>25</v>
      </c>
      <c r="J5" s="35" t="s">
        <v>4</v>
      </c>
      <c r="K5" s="36" t="s">
        <v>26</v>
      </c>
      <c r="L5" s="84" t="s">
        <v>27</v>
      </c>
      <c r="M5" s="84"/>
      <c r="N5" s="35" t="s">
        <v>5</v>
      </c>
      <c r="O5" s="35" t="s">
        <v>6</v>
      </c>
      <c r="P5" s="35" t="s">
        <v>7</v>
      </c>
      <c r="Q5" s="35" t="s">
        <v>8</v>
      </c>
      <c r="R5" s="82"/>
      <c r="S5" s="35" t="s">
        <v>5</v>
      </c>
      <c r="T5" s="35" t="s">
        <v>6</v>
      </c>
      <c r="U5" s="35" t="s">
        <v>7</v>
      </c>
      <c r="V5" s="35" t="s">
        <v>8</v>
      </c>
      <c r="W5" s="84" t="s">
        <v>27</v>
      </c>
      <c r="X5" s="84"/>
      <c r="Y5" s="35" t="s">
        <v>2</v>
      </c>
      <c r="Z5" s="35" t="s">
        <v>3</v>
      </c>
      <c r="AA5" s="36" t="s">
        <v>25</v>
      </c>
      <c r="AB5" s="35" t="s">
        <v>4</v>
      </c>
      <c r="AC5" s="36" t="s">
        <v>26</v>
      </c>
    </row>
    <row r="6" spans="1:29" ht="24.95" customHeight="1" x14ac:dyDescent="0.3">
      <c r="A6" s="9" t="str">
        <f>RTD("cqg.rtd", ,"ContractData","P.US."&amp;D5&amp;E6, "Symbol",, "T")</f>
        <v>P.US.EPV1520100</v>
      </c>
      <c r="B6" s="68" t="s">
        <v>1</v>
      </c>
      <c r="C6" s="68"/>
      <c r="D6" s="70"/>
      <c r="E6" s="37" t="s">
        <v>30</v>
      </c>
      <c r="F6" s="55">
        <v>50</v>
      </c>
      <c r="G6" s="38">
        <f>RTD("cqg.rtd", ,"ContractData",A5, "Open",, "T")</f>
        <v>12</v>
      </c>
      <c r="H6" s="38">
        <f>RTD("cqg.rtd", ,"ContractData",A5, "High",, "T")</f>
        <v>12</v>
      </c>
      <c r="I6" s="39">
        <f>RTD("cqg.rtd", ,"ContractData",A5, "HIghTime",, "T")</f>
        <v>0.71597222222222223</v>
      </c>
      <c r="J6" s="38">
        <f>RTD("cqg.rtd", ,"ContractData",A5, "Low",, "T")</f>
        <v>6.25</v>
      </c>
      <c r="K6" s="39">
        <f>RTD("cqg.rtd", ,"ContractData",A5, "LowTime",, "T")</f>
        <v>0.33055555555555555</v>
      </c>
      <c r="L6" s="38">
        <f>RTD("cqg.rtd", ,"ContractData",A5, "LastTradeorSettle",, "T")</f>
        <v>9.75</v>
      </c>
      <c r="M6" s="40">
        <f>RTD("cqg.rtd", ,"ContractData",A5, "VolumeLastTrade",, "T")</f>
        <v>2</v>
      </c>
      <c r="N6" s="41">
        <f>RTD("cqg.rtd", ,"ContractData",A5, "MT_LastBidVolume",, "T")</f>
        <v>54</v>
      </c>
      <c r="O6" s="38">
        <f>RTD("cqg.rtd", ,"ContractData",A5, "Bid",, "T")</f>
        <v>9.5</v>
      </c>
      <c r="P6" s="38">
        <f>RTD("cqg.rtd", ,"ContractData",A5, "Ask",, "T")</f>
        <v>10</v>
      </c>
      <c r="Q6" s="40">
        <f>RTD("cqg.rtd", ,"ContractData",A5, "MT_LastAskVolume",, "T")</f>
        <v>437</v>
      </c>
      <c r="R6" s="42" t="str">
        <f>RIGHT(A5,SEARCH(E6,A5)-3)</f>
        <v>20100</v>
      </c>
      <c r="S6" s="41">
        <f>RTD("cqg.rtd", ,"ContractData",A6, "MT_LastBidVolume",, "T")</f>
        <v>648</v>
      </c>
      <c r="T6" s="38">
        <f>RTD("cqg.rtd", ,"ContractData",A6, "Bid",, "T")</f>
        <v>10</v>
      </c>
      <c r="U6" s="38">
        <f>RTD("cqg.rtd", ,"ContractData",A6, "Ask",, "T")</f>
        <v>10.75</v>
      </c>
      <c r="V6" s="40">
        <f>RTD("cqg.rtd", ,"ContractData",A6, "MT_LastAskVolume",, "T")</f>
        <v>347</v>
      </c>
      <c r="W6" s="38">
        <f>RTD("cqg.rtd", ,"ContractData",A6, "LastTradeorSettle",, "T")</f>
        <v>10.25</v>
      </c>
      <c r="X6" s="40">
        <f>RTD("cqg.rtd", ,"ContractData",A6, "VolumeLastTrade",, "T")</f>
        <v>1</v>
      </c>
      <c r="Y6" s="38">
        <f>RTD("cqg.rtd", ,"ContractData",A6, "Open",, "T")</f>
        <v>10.75</v>
      </c>
      <c r="Z6" s="38">
        <f>RTD("cqg.rtd", ,"ContractData",A6, "High",, "T")</f>
        <v>18</v>
      </c>
      <c r="AA6" s="39">
        <f>RTD("cqg.rtd", ,"ContractData",A6, "HIghTime",, "T")</f>
        <v>0.34722222222222221</v>
      </c>
      <c r="AB6" s="38">
        <f>RTD("cqg.rtd", ,"ContractData",A6, "Low",, "T")</f>
        <v>8.25</v>
      </c>
      <c r="AC6" s="39">
        <f>RTD("cqg.rtd", ,"ContractData",A6, "LowTime",, "T")</f>
        <v>0.42569444444444443</v>
      </c>
    </row>
    <row r="8" spans="1:29" x14ac:dyDescent="0.3">
      <c r="B8" s="77" t="s">
        <v>12</v>
      </c>
      <c r="C8" s="75"/>
      <c r="D8" s="75"/>
      <c r="E8" s="76"/>
      <c r="F8" s="64">
        <f>RTD("cqg.rtd", ,"SystemInfo", "Linetime")</f>
        <v>42290.486886574072</v>
      </c>
      <c r="G8" s="65"/>
      <c r="H8" s="65"/>
      <c r="I8" s="66"/>
      <c r="J8" s="74" t="s">
        <v>31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  <c r="V8" s="77" t="s">
        <v>16</v>
      </c>
      <c r="W8" s="75"/>
      <c r="X8" s="75"/>
      <c r="Y8" s="76"/>
      <c r="Z8" s="64">
        <f>RTD("cqg.rtd", ,"SystemInfo", "Linetime")</f>
        <v>42290.486886574072</v>
      </c>
      <c r="AA8" s="65"/>
      <c r="AB8" s="65"/>
      <c r="AC8" s="66"/>
    </row>
    <row r="9" spans="1:29" x14ac:dyDescent="0.3">
      <c r="B9" s="11" t="s">
        <v>17</v>
      </c>
      <c r="C9" s="11" t="s">
        <v>13</v>
      </c>
      <c r="D9" s="11" t="s">
        <v>14</v>
      </c>
      <c r="E9" s="11" t="s">
        <v>20</v>
      </c>
      <c r="F9" s="15" t="s">
        <v>21</v>
      </c>
      <c r="G9" s="15" t="s">
        <v>22</v>
      </c>
      <c r="H9" s="11" t="s">
        <v>19</v>
      </c>
      <c r="I9" s="11" t="s">
        <v>15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 t="s">
        <v>17</v>
      </c>
      <c r="W9" s="11" t="s">
        <v>13</v>
      </c>
      <c r="X9" s="11" t="s">
        <v>14</v>
      </c>
      <c r="Y9" s="11" t="s">
        <v>20</v>
      </c>
      <c r="Z9" s="15" t="s">
        <v>21</v>
      </c>
      <c r="AA9" s="15" t="s">
        <v>22</v>
      </c>
      <c r="AB9" s="11" t="s">
        <v>19</v>
      </c>
      <c r="AC9" s="11" t="s">
        <v>15</v>
      </c>
    </row>
    <row r="10" spans="1:29" x14ac:dyDescent="0.3">
      <c r="B10" s="5" t="str">
        <f>Sheet2!H1</f>
        <v>18600</v>
      </c>
      <c r="C10" s="6" t="str">
        <f>Sheet2!D1</f>
        <v/>
      </c>
      <c r="D10" s="4">
        <f>Sheet2!E1</f>
        <v>597</v>
      </c>
      <c r="E10" s="14">
        <f>Sheet2!L1</f>
        <v>0</v>
      </c>
      <c r="F10" s="16">
        <f>Sheet2!J1</f>
        <v>130</v>
      </c>
      <c r="G10" s="18" t="str">
        <f>Sheet2!K1</f>
        <v/>
      </c>
      <c r="H10" s="17" t="str">
        <f>Sheet2!I1</f>
        <v/>
      </c>
      <c r="I10" s="7">
        <f>Sheet2!F1</f>
        <v>0.42430555555555555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5" t="str">
        <f>'Sheet2 (2)'!H1</f>
        <v>18600</v>
      </c>
      <c r="W10" s="6">
        <f>'Sheet2 (2)'!D1</f>
        <v>35.962000000000003</v>
      </c>
      <c r="X10" s="4">
        <f>'Sheet2 (2)'!E1</f>
        <v>8376</v>
      </c>
      <c r="Y10" s="14">
        <f>'Sheet2 (2)'!L1</f>
        <v>79</v>
      </c>
      <c r="Z10" s="16">
        <f>'Sheet2 (2)'!J1</f>
        <v>0.1</v>
      </c>
      <c r="AA10" s="18">
        <f>'Sheet2 (2)'!K1</f>
        <v>0.2</v>
      </c>
      <c r="AB10" s="17">
        <f>'Sheet2 (2)'!I1</f>
        <v>0.05</v>
      </c>
      <c r="AC10" s="7">
        <f>'Sheet2 (2)'!F1</f>
        <v>0.45277777777777778</v>
      </c>
    </row>
    <row r="11" spans="1:29" x14ac:dyDescent="0.3">
      <c r="B11" s="5" t="str">
        <f>Sheet2!H2</f>
        <v>18650</v>
      </c>
      <c r="C11" s="6">
        <f>Sheet2!D2</f>
        <v>21.692</v>
      </c>
      <c r="D11" s="4">
        <f>Sheet2!E2</f>
        <v>300</v>
      </c>
      <c r="E11" s="14">
        <f>Sheet2!L2</f>
        <v>0</v>
      </c>
      <c r="F11" s="16" t="str">
        <f>Sheet2!J2</f>
        <v/>
      </c>
      <c r="G11" s="18" t="str">
        <f>Sheet2!K2</f>
        <v/>
      </c>
      <c r="H11" s="17" t="str">
        <f>Sheet2!I2</f>
        <v/>
      </c>
      <c r="I11" s="7" t="str">
        <f>Sheet2!F2</f>
        <v/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5" t="str">
        <f>'Sheet2 (2)'!H2</f>
        <v>18650</v>
      </c>
      <c r="W11" s="6">
        <f>'Sheet2 (2)'!D2</f>
        <v>32.335999999999999</v>
      </c>
      <c r="X11" s="4">
        <f>'Sheet2 (2)'!E2</f>
        <v>4344</v>
      </c>
      <c r="Y11" s="14">
        <f>'Sheet2 (2)'!L2</f>
        <v>43</v>
      </c>
      <c r="Z11" s="16">
        <f>'Sheet2 (2)'!J2</f>
        <v>0.1</v>
      </c>
      <c r="AA11" s="18">
        <f>'Sheet2 (2)'!K2</f>
        <v>0.2</v>
      </c>
      <c r="AB11" s="17">
        <f>'Sheet2 (2)'!I2</f>
        <v>0.1</v>
      </c>
      <c r="AC11" s="7">
        <f>'Sheet2 (2)'!F2</f>
        <v>0.45624999999999999</v>
      </c>
    </row>
    <row r="12" spans="1:29" x14ac:dyDescent="0.3">
      <c r="B12" s="5" t="str">
        <f>Sheet2!H3</f>
        <v>18700</v>
      </c>
      <c r="C12" s="6">
        <f>Sheet2!D3</f>
        <v>30.701000000000001</v>
      </c>
      <c r="D12" s="4">
        <f>Sheet2!E3</f>
        <v>1127</v>
      </c>
      <c r="E12" s="14">
        <f>Sheet2!L3</f>
        <v>0</v>
      </c>
      <c r="F12" s="16" t="str">
        <f>Sheet2!J3</f>
        <v/>
      </c>
      <c r="G12" s="18" t="str">
        <f>Sheet2!K3</f>
        <v/>
      </c>
      <c r="H12" s="17" t="str">
        <f>Sheet2!I3</f>
        <v/>
      </c>
      <c r="I12" s="7" t="str">
        <f>Sheet2!F3</f>
        <v/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5" t="str">
        <f>'Sheet2 (2)'!H3</f>
        <v>18700</v>
      </c>
      <c r="W12" s="6">
        <f>'Sheet2 (2)'!D3</f>
        <v>34.99</v>
      </c>
      <c r="X12" s="4">
        <f>'Sheet2 (2)'!E3</f>
        <v>7609</v>
      </c>
      <c r="Y12" s="14">
        <f>'Sheet2 (2)'!L3</f>
        <v>40</v>
      </c>
      <c r="Z12" s="16">
        <f>'Sheet2 (2)'!J3</f>
        <v>0.1</v>
      </c>
      <c r="AA12" s="18">
        <f>'Sheet2 (2)'!K3</f>
        <v>0.25</v>
      </c>
      <c r="AB12" s="17" t="str">
        <f>'Sheet2 (2)'!I3</f>
        <v/>
      </c>
      <c r="AC12" s="7">
        <f>'Sheet2 (2)'!F3</f>
        <v>0.48541666666666666</v>
      </c>
    </row>
    <row r="13" spans="1:29" x14ac:dyDescent="0.3">
      <c r="B13" s="5" t="str">
        <f>Sheet2!H4</f>
        <v>18750</v>
      </c>
      <c r="C13" s="6">
        <f>Sheet2!D4</f>
        <v>29.713000000000001</v>
      </c>
      <c r="D13" s="4">
        <f>Sheet2!E4</f>
        <v>1985</v>
      </c>
      <c r="E13" s="14">
        <f>Sheet2!L4</f>
        <v>0</v>
      </c>
      <c r="F13" s="16" t="str">
        <f>Sheet2!J4</f>
        <v/>
      </c>
      <c r="G13" s="18" t="str">
        <f>Sheet2!K4</f>
        <v/>
      </c>
      <c r="H13" s="17" t="str">
        <f>Sheet2!I4</f>
        <v/>
      </c>
      <c r="I13" s="7" t="str">
        <f>Sheet2!F4</f>
        <v/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5" t="str">
        <f>'Sheet2 (2)'!H4</f>
        <v>18750</v>
      </c>
      <c r="W13" s="6">
        <f>'Sheet2 (2)'!D4</f>
        <v>31.678000000000001</v>
      </c>
      <c r="X13" s="4">
        <f>'Sheet2 (2)'!E4</f>
        <v>10336</v>
      </c>
      <c r="Y13" s="14">
        <f>'Sheet2 (2)'!L4</f>
        <v>1095</v>
      </c>
      <c r="Z13" s="16">
        <f>'Sheet2 (2)'!J4</f>
        <v>0.15</v>
      </c>
      <c r="AA13" s="18">
        <f>'Sheet2 (2)'!K4</f>
        <v>0.25</v>
      </c>
      <c r="AB13" s="17">
        <f>'Sheet2 (2)'!I4</f>
        <v>0.1</v>
      </c>
      <c r="AC13" s="7">
        <f>'Sheet2 (2)'!F4</f>
        <v>0.48402777777777778</v>
      </c>
    </row>
    <row r="14" spans="1:29" x14ac:dyDescent="0.3">
      <c r="B14" s="5" t="str">
        <f>Sheet2!H5</f>
        <v>18800</v>
      </c>
      <c r="C14" s="6">
        <f>Sheet2!D5</f>
        <v>22.09</v>
      </c>
      <c r="D14" s="4">
        <f>Sheet2!E5</f>
        <v>2491</v>
      </c>
      <c r="E14" s="14">
        <f>Sheet2!L5</f>
        <v>1</v>
      </c>
      <c r="F14" s="16" t="str">
        <f>Sheet2!J5</f>
        <v/>
      </c>
      <c r="G14" s="18" t="str">
        <f>Sheet2!K5</f>
        <v/>
      </c>
      <c r="H14" s="17">
        <f>Sheet2!I5</f>
        <v>132</v>
      </c>
      <c r="I14" s="7">
        <f>Sheet2!F5</f>
        <v>0.41319444444444442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5" t="str">
        <f>'Sheet2 (2)'!H5</f>
        <v>18800</v>
      </c>
      <c r="W14" s="6">
        <f>'Sheet2 (2)'!D5</f>
        <v>30.597000000000001</v>
      </c>
      <c r="X14" s="4">
        <f>'Sheet2 (2)'!E5</f>
        <v>8679</v>
      </c>
      <c r="Y14" s="14">
        <f>'Sheet2 (2)'!L5</f>
        <v>1874</v>
      </c>
      <c r="Z14" s="16">
        <f>'Sheet2 (2)'!J5</f>
        <v>0.15</v>
      </c>
      <c r="AA14" s="18">
        <f>'Sheet2 (2)'!K5</f>
        <v>0.25</v>
      </c>
      <c r="AB14" s="17">
        <f>'Sheet2 (2)'!I5</f>
        <v>0.2</v>
      </c>
      <c r="AC14" s="7">
        <f>'Sheet2 (2)'!F5</f>
        <v>0.45694444444444443</v>
      </c>
    </row>
    <row r="15" spans="1:29" x14ac:dyDescent="0.3">
      <c r="B15" s="5" t="str">
        <f>Sheet2!H6</f>
        <v>18850</v>
      </c>
      <c r="C15" s="6" t="str">
        <f>Sheet2!D6</f>
        <v/>
      </c>
      <c r="D15" s="4">
        <f>Sheet2!E6</f>
        <v>1647</v>
      </c>
      <c r="E15" s="14">
        <f>Sheet2!L6</f>
        <v>0</v>
      </c>
      <c r="F15" s="16">
        <f>Sheet2!J6</f>
        <v>50</v>
      </c>
      <c r="G15" s="18">
        <f>Sheet2!K6</f>
        <v>175</v>
      </c>
      <c r="H15" s="17" t="str">
        <f>Sheet2!I6</f>
        <v/>
      </c>
      <c r="I15" s="7">
        <f>Sheet2!F6</f>
        <v>0.47291666666666665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5" t="str">
        <f>'Sheet2 (2)'!H6</f>
        <v>18850</v>
      </c>
      <c r="W15" s="6">
        <f>'Sheet2 (2)'!D6</f>
        <v>31.577999999999999</v>
      </c>
      <c r="X15" s="4">
        <f>'Sheet2 (2)'!E6</f>
        <v>4854</v>
      </c>
      <c r="Y15" s="14">
        <f>'Sheet2 (2)'!L6</f>
        <v>580</v>
      </c>
      <c r="Z15" s="16">
        <f>'Sheet2 (2)'!J6</f>
        <v>0.15</v>
      </c>
      <c r="AA15" s="18">
        <f>'Sheet2 (2)'!K6</f>
        <v>0.25</v>
      </c>
      <c r="AB15" s="17">
        <f>'Sheet2 (2)'!I6</f>
        <v>0.25</v>
      </c>
      <c r="AC15" s="7">
        <f>'Sheet2 (2)'!F6</f>
        <v>0.48541666666666666</v>
      </c>
    </row>
    <row r="16" spans="1:29" x14ac:dyDescent="0.3">
      <c r="B16" s="5" t="str">
        <f>Sheet2!H7</f>
        <v>18900</v>
      </c>
      <c r="C16" s="6">
        <f>Sheet2!D7</f>
        <v>26.742000000000001</v>
      </c>
      <c r="D16" s="4">
        <f>Sheet2!E7</f>
        <v>1565</v>
      </c>
      <c r="E16" s="14">
        <f>Sheet2!L7</f>
        <v>0</v>
      </c>
      <c r="F16" s="16" t="str">
        <f>Sheet2!J7</f>
        <v/>
      </c>
      <c r="G16" s="18" t="str">
        <f>Sheet2!K7</f>
        <v/>
      </c>
      <c r="H16" s="17" t="str">
        <f>Sheet2!I7</f>
        <v/>
      </c>
      <c r="I16" s="7" t="str">
        <f>Sheet2!F7</f>
        <v/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5" t="str">
        <f>'Sheet2 (2)'!H7</f>
        <v>18900</v>
      </c>
      <c r="W16" s="6">
        <f>'Sheet2 (2)'!D7</f>
        <v>29.542000000000002</v>
      </c>
      <c r="X16" s="4">
        <f>'Sheet2 (2)'!E7</f>
        <v>6209</v>
      </c>
      <c r="Y16" s="14">
        <f>'Sheet2 (2)'!L7</f>
        <v>46</v>
      </c>
      <c r="Z16" s="16">
        <f>'Sheet2 (2)'!J7</f>
        <v>0.2</v>
      </c>
      <c r="AA16" s="18">
        <f>'Sheet2 (2)'!K7</f>
        <v>0.3</v>
      </c>
      <c r="AB16" s="17">
        <f>'Sheet2 (2)'!I7</f>
        <v>0.25</v>
      </c>
      <c r="AC16" s="7">
        <f>'Sheet2 (2)'!F7</f>
        <v>0.48055555555555557</v>
      </c>
    </row>
    <row r="17" spans="2:29" x14ac:dyDescent="0.3">
      <c r="B17" s="5" t="str">
        <f>Sheet2!H8</f>
        <v>18950</v>
      </c>
      <c r="C17" s="6">
        <f>Sheet2!D8</f>
        <v>25.75</v>
      </c>
      <c r="D17" s="4">
        <f>Sheet2!E8</f>
        <v>947</v>
      </c>
      <c r="E17" s="14">
        <f>Sheet2!L8</f>
        <v>0</v>
      </c>
      <c r="F17" s="16" t="str">
        <f>Sheet2!J8</f>
        <v/>
      </c>
      <c r="G17" s="18" t="str">
        <f>Sheet2!K8</f>
        <v/>
      </c>
      <c r="H17" s="17" t="str">
        <f>Sheet2!I8</f>
        <v/>
      </c>
      <c r="I17" s="7" t="str">
        <f>Sheet2!F8</f>
        <v/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5" t="str">
        <f>'Sheet2 (2)'!H8</f>
        <v>18950</v>
      </c>
      <c r="W17" s="6">
        <f>'Sheet2 (2)'!D8</f>
        <v>29.994</v>
      </c>
      <c r="X17" s="4">
        <f>'Sheet2 (2)'!E8</f>
        <v>4920</v>
      </c>
      <c r="Y17" s="14">
        <f>'Sheet2 (2)'!L8</f>
        <v>94</v>
      </c>
      <c r="Z17" s="16">
        <f>'Sheet2 (2)'!J8</f>
        <v>0.2</v>
      </c>
      <c r="AA17" s="18">
        <f>'Sheet2 (2)'!K8</f>
        <v>0.3</v>
      </c>
      <c r="AB17" s="17">
        <f>'Sheet2 (2)'!I8</f>
        <v>0.3</v>
      </c>
      <c r="AC17" s="7">
        <f>'Sheet2 (2)'!F8</f>
        <v>0.45833333333333331</v>
      </c>
    </row>
    <row r="18" spans="2:29" x14ac:dyDescent="0.3">
      <c r="B18" s="5" t="str">
        <f>Sheet2!H9</f>
        <v>19000</v>
      </c>
      <c r="C18" s="6">
        <f>Sheet2!D9</f>
        <v>38.042999999999999</v>
      </c>
      <c r="D18" s="4">
        <f>Sheet2!E9</f>
        <v>5242</v>
      </c>
      <c r="E18" s="14">
        <f>Sheet2!L9</f>
        <v>8</v>
      </c>
      <c r="F18" s="16">
        <f>Sheet2!J9</f>
        <v>108.5</v>
      </c>
      <c r="G18" s="18">
        <f>Sheet2!K9</f>
        <v>110.5</v>
      </c>
      <c r="H18" s="17">
        <f>Sheet2!I9</f>
        <v>99.5</v>
      </c>
      <c r="I18" s="7">
        <f>Sheet2!F9</f>
        <v>0.4861111111111111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5" t="str">
        <f>'Sheet2 (2)'!H9</f>
        <v>19000</v>
      </c>
      <c r="W18" s="6">
        <f>'Sheet2 (2)'!D9</f>
        <v>28.658999999999999</v>
      </c>
      <c r="X18" s="4">
        <f>'Sheet2 (2)'!E9</f>
        <v>26558</v>
      </c>
      <c r="Y18" s="14">
        <f>'Sheet2 (2)'!L9</f>
        <v>996</v>
      </c>
      <c r="Z18" s="16">
        <f>'Sheet2 (2)'!J9</f>
        <v>0.25</v>
      </c>
      <c r="AA18" s="18">
        <f>'Sheet2 (2)'!K9</f>
        <v>0.3</v>
      </c>
      <c r="AB18" s="17">
        <f>'Sheet2 (2)'!I9</f>
        <v>0.25</v>
      </c>
      <c r="AC18" s="7">
        <f>'Sheet2 (2)'!F9</f>
        <v>0.46597222222222223</v>
      </c>
    </row>
    <row r="19" spans="2:29" x14ac:dyDescent="0.3">
      <c r="B19" s="5" t="str">
        <f>Sheet2!H10</f>
        <v>19050</v>
      </c>
      <c r="C19" s="6" t="str">
        <f>Sheet2!D10</f>
        <v/>
      </c>
      <c r="D19" s="4">
        <f>Sheet2!E10</f>
        <v>3273</v>
      </c>
      <c r="E19" s="14">
        <f>Sheet2!L10</f>
        <v>3</v>
      </c>
      <c r="F19" s="16">
        <f>Sheet2!J10</f>
        <v>103.25</v>
      </c>
      <c r="G19" s="18">
        <f>Sheet2!K10</f>
        <v>105.5</v>
      </c>
      <c r="H19" s="17">
        <f>Sheet2!I10</f>
        <v>97</v>
      </c>
      <c r="I19" s="7">
        <f>Sheet2!F10</f>
        <v>0.48541666666666666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5" t="str">
        <f>'Sheet2 (2)'!H10</f>
        <v>19050</v>
      </c>
      <c r="W19" s="6">
        <f>'Sheet2 (2)'!D10</f>
        <v>26.728999999999999</v>
      </c>
      <c r="X19" s="4">
        <f>'Sheet2 (2)'!E10</f>
        <v>4034</v>
      </c>
      <c r="Y19" s="14">
        <f>'Sheet2 (2)'!L10</f>
        <v>145</v>
      </c>
      <c r="Z19" s="16">
        <f>'Sheet2 (2)'!J10</f>
        <v>0.25</v>
      </c>
      <c r="AA19" s="18">
        <f>'Sheet2 (2)'!K10</f>
        <v>0.35000000000000003</v>
      </c>
      <c r="AB19" s="17">
        <f>'Sheet2 (2)'!I10</f>
        <v>0.2</v>
      </c>
      <c r="AC19" s="7">
        <f>'Sheet2 (2)'!F10</f>
        <v>0.47361111111111109</v>
      </c>
    </row>
    <row r="20" spans="2:29" x14ac:dyDescent="0.3">
      <c r="B20" s="5" t="str">
        <f>Sheet2!H11</f>
        <v>19100</v>
      </c>
      <c r="C20" s="6" t="str">
        <f>Sheet2!D11</f>
        <v/>
      </c>
      <c r="D20" s="4">
        <f>Sheet2!E11</f>
        <v>2676</v>
      </c>
      <c r="E20" s="14">
        <f>Sheet2!L11</f>
        <v>0</v>
      </c>
      <c r="F20" s="16">
        <f>Sheet2!J11</f>
        <v>98.25</v>
      </c>
      <c r="G20" s="18">
        <f>Sheet2!K11</f>
        <v>100.75</v>
      </c>
      <c r="H20" s="17" t="str">
        <f>Sheet2!I11</f>
        <v/>
      </c>
      <c r="I20" s="7">
        <f>Sheet2!F11</f>
        <v>0.48680555555555555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" t="str">
        <f>'Sheet2 (2)'!H11</f>
        <v>19100</v>
      </c>
      <c r="W20" s="6">
        <f>'Sheet2 (2)'!D11</f>
        <v>25.849</v>
      </c>
      <c r="X20" s="4">
        <f>'Sheet2 (2)'!E11</f>
        <v>5877</v>
      </c>
      <c r="Y20" s="14">
        <f>'Sheet2 (2)'!L11</f>
        <v>424</v>
      </c>
      <c r="Z20" s="16">
        <f>'Sheet2 (2)'!J11</f>
        <v>0.25</v>
      </c>
      <c r="AA20" s="18">
        <f>'Sheet2 (2)'!K11</f>
        <v>0.4</v>
      </c>
      <c r="AB20" s="17">
        <f>'Sheet2 (2)'!I11</f>
        <v>0.3</v>
      </c>
      <c r="AC20" s="7">
        <f>'Sheet2 (2)'!F11</f>
        <v>0.47499999999999998</v>
      </c>
    </row>
    <row r="21" spans="2:29" x14ac:dyDescent="0.3">
      <c r="B21" s="5" t="str">
        <f>Sheet2!H12</f>
        <v>19150</v>
      </c>
      <c r="C21" s="6" t="str">
        <f>Sheet2!D12</f>
        <v/>
      </c>
      <c r="D21" s="4">
        <f>Sheet2!E12</f>
        <v>1626</v>
      </c>
      <c r="E21" s="14">
        <f>Sheet2!L12</f>
        <v>0</v>
      </c>
      <c r="F21" s="16">
        <f>Sheet2!J12</f>
        <v>93.5</v>
      </c>
      <c r="G21" s="18">
        <f>Sheet2!K12</f>
        <v>95.75</v>
      </c>
      <c r="H21" s="17" t="str">
        <f>Sheet2!I12</f>
        <v/>
      </c>
      <c r="I21" s="7">
        <f>Sheet2!F12</f>
        <v>0.48541666666666666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" t="str">
        <f>'Sheet2 (2)'!H12</f>
        <v>19150</v>
      </c>
      <c r="W21" s="6">
        <f>'Sheet2 (2)'!D12</f>
        <v>26.265999999999998</v>
      </c>
      <c r="X21" s="4">
        <f>'Sheet2 (2)'!E12</f>
        <v>4561</v>
      </c>
      <c r="Y21" s="14">
        <f>'Sheet2 (2)'!L12</f>
        <v>418</v>
      </c>
      <c r="Z21" s="16">
        <f>'Sheet2 (2)'!J12</f>
        <v>0.3</v>
      </c>
      <c r="AA21" s="18">
        <f>'Sheet2 (2)'!K12</f>
        <v>0.4</v>
      </c>
      <c r="AB21" s="17">
        <f>'Sheet2 (2)'!I12</f>
        <v>0.35000000000000003</v>
      </c>
      <c r="AC21" s="7">
        <f>'Sheet2 (2)'!F12</f>
        <v>0.47430555555555554</v>
      </c>
    </row>
    <row r="22" spans="2:29" x14ac:dyDescent="0.3">
      <c r="B22" s="5" t="str">
        <f>Sheet2!H13</f>
        <v>19200</v>
      </c>
      <c r="C22" s="6" t="str">
        <f>Sheet2!D13</f>
        <v/>
      </c>
      <c r="D22" s="4">
        <f>Sheet2!E13</f>
        <v>2308</v>
      </c>
      <c r="E22" s="14">
        <f>Sheet2!L13</f>
        <v>10</v>
      </c>
      <c r="F22" s="16">
        <f>Sheet2!J13</f>
        <v>88.5</v>
      </c>
      <c r="G22" s="18">
        <f>Sheet2!K13</f>
        <v>90.75</v>
      </c>
      <c r="H22" s="17">
        <f>Sheet2!I13</f>
        <v>88.5</v>
      </c>
      <c r="I22" s="7">
        <f>Sheet2!F13</f>
        <v>0.48541666666666666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" t="str">
        <f>'Sheet2 (2)'!H13</f>
        <v>19200</v>
      </c>
      <c r="W22" s="6">
        <f>'Sheet2 (2)'!D13</f>
        <v>25.524999999999999</v>
      </c>
      <c r="X22" s="4">
        <f>'Sheet2 (2)'!E13</f>
        <v>5975</v>
      </c>
      <c r="Y22" s="14">
        <f>'Sheet2 (2)'!L13</f>
        <v>1380</v>
      </c>
      <c r="Z22" s="16">
        <f>'Sheet2 (2)'!J13</f>
        <v>0.35000000000000003</v>
      </c>
      <c r="AA22" s="18">
        <f>'Sheet2 (2)'!K13</f>
        <v>0.45</v>
      </c>
      <c r="AB22" s="17">
        <f>'Sheet2 (2)'!I13</f>
        <v>0.45</v>
      </c>
      <c r="AC22" s="7">
        <f>'Sheet2 (2)'!F13</f>
        <v>0.46597222222222223</v>
      </c>
    </row>
    <row r="23" spans="2:29" x14ac:dyDescent="0.3">
      <c r="B23" s="5" t="str">
        <f>Sheet2!H14</f>
        <v>19250</v>
      </c>
      <c r="C23" s="6" t="str">
        <f>Sheet2!D14</f>
        <v/>
      </c>
      <c r="D23" s="4">
        <f>Sheet2!E14</f>
        <v>4433</v>
      </c>
      <c r="E23" s="14">
        <f>Sheet2!L14</f>
        <v>42</v>
      </c>
      <c r="F23" s="16">
        <f>Sheet2!J14</f>
        <v>83.5</v>
      </c>
      <c r="G23" s="18">
        <f>Sheet2!K14</f>
        <v>85.75</v>
      </c>
      <c r="H23" s="17">
        <f>Sheet2!I14</f>
        <v>86.5</v>
      </c>
      <c r="I23" s="7">
        <f>Sheet2!F14</f>
        <v>0.48680555555555555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" t="str">
        <f>'Sheet2 (2)'!H14</f>
        <v>19250</v>
      </c>
      <c r="W23" s="6">
        <f>'Sheet2 (2)'!D14</f>
        <v>23.484999999999999</v>
      </c>
      <c r="X23" s="4">
        <f>'Sheet2 (2)'!E14</f>
        <v>9802</v>
      </c>
      <c r="Y23" s="14">
        <f>'Sheet2 (2)'!L14</f>
        <v>524</v>
      </c>
      <c r="Z23" s="16">
        <f>'Sheet2 (2)'!J14</f>
        <v>0.35000000000000003</v>
      </c>
      <c r="AA23" s="18">
        <f>'Sheet2 (2)'!K14</f>
        <v>0.45</v>
      </c>
      <c r="AB23" s="17">
        <f>'Sheet2 (2)'!I14</f>
        <v>0.45</v>
      </c>
      <c r="AC23" s="7">
        <f>'Sheet2 (2)'!F14</f>
        <v>0.48541666666666666</v>
      </c>
    </row>
    <row r="24" spans="2:29" x14ac:dyDescent="0.3">
      <c r="B24" s="5" t="str">
        <f>Sheet2!H15</f>
        <v>19300</v>
      </c>
      <c r="C24" s="6">
        <f>Sheet2!D15</f>
        <v>29.460999999999999</v>
      </c>
      <c r="D24" s="4">
        <f>Sheet2!E15</f>
        <v>4705</v>
      </c>
      <c r="E24" s="14">
        <f>Sheet2!L15</f>
        <v>0</v>
      </c>
      <c r="F24" s="16">
        <f>Sheet2!J15</f>
        <v>78.5</v>
      </c>
      <c r="G24" s="18">
        <f>Sheet2!K15</f>
        <v>81</v>
      </c>
      <c r="H24" s="17" t="str">
        <f>Sheet2!I15</f>
        <v/>
      </c>
      <c r="I24" s="7">
        <f>Sheet2!F15</f>
        <v>0.48680555555555555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5" t="str">
        <f>'Sheet2 (2)'!H15</f>
        <v>19300</v>
      </c>
      <c r="W24" s="6">
        <f>'Sheet2 (2)'!D15</f>
        <v>23.207000000000001</v>
      </c>
      <c r="X24" s="4">
        <f>'Sheet2 (2)'!E15</f>
        <v>5941</v>
      </c>
      <c r="Y24" s="14">
        <f>'Sheet2 (2)'!L15</f>
        <v>406</v>
      </c>
      <c r="Z24" s="16">
        <f>'Sheet2 (2)'!J15</f>
        <v>0.45</v>
      </c>
      <c r="AA24" s="18">
        <f>'Sheet2 (2)'!K15</f>
        <v>0.5</v>
      </c>
      <c r="AB24" s="17">
        <f>'Sheet2 (2)'!I15</f>
        <v>0.5</v>
      </c>
      <c r="AC24" s="7">
        <f>'Sheet2 (2)'!F15</f>
        <v>0.47638888888888886</v>
      </c>
    </row>
    <row r="25" spans="2:29" x14ac:dyDescent="0.3">
      <c r="B25" s="5" t="str">
        <f>Sheet2!H16</f>
        <v>19350</v>
      </c>
      <c r="C25" s="6" t="str">
        <f>Sheet2!D16</f>
        <v/>
      </c>
      <c r="D25" s="4">
        <f>Sheet2!E16</f>
        <v>1945</v>
      </c>
      <c r="E25" s="14">
        <f>Sheet2!L16</f>
        <v>12</v>
      </c>
      <c r="F25" s="16">
        <f>Sheet2!J16</f>
        <v>73.75</v>
      </c>
      <c r="G25" s="18">
        <f>Sheet2!K16</f>
        <v>76</v>
      </c>
      <c r="H25" s="17">
        <f>Sheet2!I16</f>
        <v>79</v>
      </c>
      <c r="I25" s="7">
        <f>Sheet2!F16</f>
        <v>0.48541666666666666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5" t="str">
        <f>'Sheet2 (2)'!H16</f>
        <v>19350</v>
      </c>
      <c r="W25" s="6">
        <f>'Sheet2 (2)'!D16</f>
        <v>23.09</v>
      </c>
      <c r="X25" s="4">
        <f>'Sheet2 (2)'!E16</f>
        <v>3713</v>
      </c>
      <c r="Y25" s="14">
        <f>'Sheet2 (2)'!L16</f>
        <v>847</v>
      </c>
      <c r="Z25" s="16">
        <f>'Sheet2 (2)'!J16</f>
        <v>0.5</v>
      </c>
      <c r="AA25" s="18">
        <f>'Sheet2 (2)'!K16</f>
        <v>0.6</v>
      </c>
      <c r="AB25" s="17">
        <f>'Sheet2 (2)'!I16</f>
        <v>0.55000000000000004</v>
      </c>
      <c r="AC25" s="7">
        <f>'Sheet2 (2)'!F16</f>
        <v>0.48472222222222222</v>
      </c>
    </row>
    <row r="26" spans="2:29" x14ac:dyDescent="0.3">
      <c r="B26" s="5" t="str">
        <f>Sheet2!H17</f>
        <v>19400</v>
      </c>
      <c r="C26" s="6" t="str">
        <f>Sheet2!D17</f>
        <v/>
      </c>
      <c r="D26" s="4">
        <f>Sheet2!E17</f>
        <v>5610</v>
      </c>
      <c r="E26" s="14">
        <f>Sheet2!L17</f>
        <v>53</v>
      </c>
      <c r="F26" s="16">
        <f>Sheet2!J17</f>
        <v>68.75</v>
      </c>
      <c r="G26" s="18">
        <f>Sheet2!K17</f>
        <v>71</v>
      </c>
      <c r="H26" s="17">
        <f>Sheet2!I17</f>
        <v>72.5</v>
      </c>
      <c r="I26" s="7">
        <f>Sheet2!F17</f>
        <v>0.48541666666666666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5" t="str">
        <f>'Sheet2 (2)'!H17</f>
        <v>19400</v>
      </c>
      <c r="W26" s="6">
        <f>'Sheet2 (2)'!D17</f>
        <v>22.420999999999999</v>
      </c>
      <c r="X26" s="4">
        <f>'Sheet2 (2)'!E17</f>
        <v>5601</v>
      </c>
      <c r="Y26" s="14">
        <f>'Sheet2 (2)'!L17</f>
        <v>954</v>
      </c>
      <c r="Z26" s="16">
        <f>'Sheet2 (2)'!J17</f>
        <v>0.6</v>
      </c>
      <c r="AA26" s="18">
        <f>'Sheet2 (2)'!K17</f>
        <v>0.70000000000000007</v>
      </c>
      <c r="AB26" s="17">
        <f>'Sheet2 (2)'!I17</f>
        <v>0.65</v>
      </c>
      <c r="AC26" s="7">
        <f>'Sheet2 (2)'!F17</f>
        <v>0.48402777777777778</v>
      </c>
    </row>
    <row r="27" spans="2:29" x14ac:dyDescent="0.3">
      <c r="B27" s="5" t="str">
        <f>Sheet2!H18</f>
        <v>19450</v>
      </c>
      <c r="C27" s="6" t="str">
        <f>Sheet2!D18</f>
        <v/>
      </c>
      <c r="D27" s="4">
        <f>Sheet2!E18</f>
        <v>2339</v>
      </c>
      <c r="E27" s="14">
        <f>Sheet2!L18</f>
        <v>2</v>
      </c>
      <c r="F27" s="16">
        <f>Sheet2!J18</f>
        <v>63.75</v>
      </c>
      <c r="G27" s="18">
        <f>Sheet2!K18</f>
        <v>66</v>
      </c>
      <c r="H27" s="17">
        <f>Sheet2!I18</f>
        <v>66</v>
      </c>
      <c r="I27" s="7">
        <f>Sheet2!F18</f>
        <v>0.48680555555555555</v>
      </c>
      <c r="J27" s="74" t="s">
        <v>32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V27" s="5" t="str">
        <f>'Sheet2 (2)'!H18</f>
        <v>19450</v>
      </c>
      <c r="W27" s="6">
        <f>'Sheet2 (2)'!D18</f>
        <v>21.558</v>
      </c>
      <c r="X27" s="4">
        <f>'Sheet2 (2)'!E18</f>
        <v>4093</v>
      </c>
      <c r="Y27" s="14">
        <f>'Sheet2 (2)'!L18</f>
        <v>1173</v>
      </c>
      <c r="Z27" s="16">
        <f>'Sheet2 (2)'!J18</f>
        <v>0.65</v>
      </c>
      <c r="AA27" s="18">
        <f>'Sheet2 (2)'!K18</f>
        <v>0.75</v>
      </c>
      <c r="AB27" s="17">
        <f>'Sheet2 (2)'!I18</f>
        <v>0.70000000000000007</v>
      </c>
      <c r="AC27" s="7">
        <f>'Sheet2 (2)'!F18</f>
        <v>0.48194444444444445</v>
      </c>
    </row>
    <row r="28" spans="2:29" x14ac:dyDescent="0.3">
      <c r="B28" s="5" t="str">
        <f>Sheet2!H19</f>
        <v>19500</v>
      </c>
      <c r="C28" s="6" t="str">
        <f>Sheet2!D19</f>
        <v/>
      </c>
      <c r="D28" s="4">
        <f>Sheet2!E19</f>
        <v>8388</v>
      </c>
      <c r="E28" s="14">
        <f>Sheet2!L19</f>
        <v>905</v>
      </c>
      <c r="F28" s="16">
        <f>Sheet2!J19</f>
        <v>59</v>
      </c>
      <c r="G28" s="18">
        <f>Sheet2!K19</f>
        <v>61.25</v>
      </c>
      <c r="H28" s="17">
        <f>Sheet2!I19</f>
        <v>62.5</v>
      </c>
      <c r="I28" s="7">
        <f>Sheet2!F19</f>
        <v>0.48541666666666666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5" t="str">
        <f>'Sheet2 (2)'!H19</f>
        <v>19500</v>
      </c>
      <c r="W28" s="6">
        <f>'Sheet2 (2)'!D19</f>
        <v>20.326000000000001</v>
      </c>
      <c r="X28" s="4">
        <f>'Sheet2 (2)'!E19</f>
        <v>13683</v>
      </c>
      <c r="Y28" s="14">
        <f>'Sheet2 (2)'!L19</f>
        <v>3111</v>
      </c>
      <c r="Z28" s="16">
        <f>'Sheet2 (2)'!J19</f>
        <v>0.8</v>
      </c>
      <c r="AA28" s="18">
        <f>'Sheet2 (2)'!K19</f>
        <v>0.9</v>
      </c>
      <c r="AB28" s="17">
        <f>'Sheet2 (2)'!I19</f>
        <v>0.85</v>
      </c>
      <c r="AC28" s="7">
        <f>'Sheet2 (2)'!F19</f>
        <v>0.4861111111111111</v>
      </c>
    </row>
    <row r="29" spans="2:29" x14ac:dyDescent="0.3">
      <c r="B29" s="5" t="str">
        <f>Sheet2!H20</f>
        <v>19550</v>
      </c>
      <c r="C29" s="6" t="str">
        <f>Sheet2!D20</f>
        <v/>
      </c>
      <c r="D29" s="4">
        <f>Sheet2!E20</f>
        <v>2944</v>
      </c>
      <c r="E29" s="14">
        <f>Sheet2!L20</f>
        <v>10</v>
      </c>
      <c r="F29" s="16">
        <f>Sheet2!J20</f>
        <v>54.25</v>
      </c>
      <c r="G29" s="18">
        <f>Sheet2!K20</f>
        <v>56.5</v>
      </c>
      <c r="H29" s="17">
        <f>Sheet2!I20</f>
        <v>48.25</v>
      </c>
      <c r="I29" s="7">
        <f>Sheet2!F20</f>
        <v>0.48541666666666666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" t="str">
        <f>'Sheet2 (2)'!H20</f>
        <v>19550</v>
      </c>
      <c r="W29" s="6">
        <f>'Sheet2 (2)'!D20</f>
        <v>20.085000000000001</v>
      </c>
      <c r="X29" s="4">
        <f>'Sheet2 (2)'!E20</f>
        <v>3501</v>
      </c>
      <c r="Y29" s="14">
        <f>'Sheet2 (2)'!L20</f>
        <v>280</v>
      </c>
      <c r="Z29" s="16">
        <f>'Sheet2 (2)'!J20</f>
        <v>0.95000000000000007</v>
      </c>
      <c r="AA29" s="18">
        <f>'Sheet2 (2)'!K20</f>
        <v>1.05</v>
      </c>
      <c r="AB29" s="17">
        <f>'Sheet2 (2)'!I20</f>
        <v>1.05</v>
      </c>
      <c r="AC29" s="7">
        <f>'Sheet2 (2)'!F20</f>
        <v>0.48402777777777778</v>
      </c>
    </row>
    <row r="30" spans="2:29" x14ac:dyDescent="0.3">
      <c r="B30" s="5" t="str">
        <f>Sheet2!H21</f>
        <v>19600</v>
      </c>
      <c r="C30" s="6">
        <f>Sheet2!D21</f>
        <v>8.0790000000000006</v>
      </c>
      <c r="D30" s="4">
        <f>Sheet2!E21</f>
        <v>4577</v>
      </c>
      <c r="E30" s="14">
        <f>Sheet2!L21</f>
        <v>59</v>
      </c>
      <c r="F30" s="16">
        <f>Sheet2!J21</f>
        <v>49.25</v>
      </c>
      <c r="G30" s="18">
        <f>Sheet2!K21</f>
        <v>51.5</v>
      </c>
      <c r="H30" s="17">
        <f>Sheet2!I21</f>
        <v>50</v>
      </c>
      <c r="I30" s="7">
        <f>Sheet2!F21</f>
        <v>0.48541666666666666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5" t="str">
        <f>'Sheet2 (2)'!H21</f>
        <v>19600</v>
      </c>
      <c r="W30" s="6">
        <f>'Sheet2 (2)'!D21</f>
        <v>19.018999999999998</v>
      </c>
      <c r="X30" s="4">
        <f>'Sheet2 (2)'!E21</f>
        <v>6489</v>
      </c>
      <c r="Y30" s="14">
        <f>'Sheet2 (2)'!L21</f>
        <v>1215</v>
      </c>
      <c r="Z30" s="16">
        <f>'Sheet2 (2)'!J21</f>
        <v>1.1500000000000001</v>
      </c>
      <c r="AA30" s="18">
        <f>'Sheet2 (2)'!K21</f>
        <v>1.25</v>
      </c>
      <c r="AB30" s="17">
        <f>'Sheet2 (2)'!I21</f>
        <v>1.2</v>
      </c>
      <c r="AC30" s="7">
        <f>'Sheet2 (2)'!F21</f>
        <v>0.48541666666666666</v>
      </c>
    </row>
    <row r="31" spans="2:29" x14ac:dyDescent="0.3">
      <c r="B31" s="5" t="str">
        <f>Sheet2!H22</f>
        <v>19650</v>
      </c>
      <c r="C31" s="6">
        <f>Sheet2!D22</f>
        <v>22.762</v>
      </c>
      <c r="D31" s="4">
        <f>Sheet2!E22</f>
        <v>4752</v>
      </c>
      <c r="E31" s="14">
        <f>Sheet2!L22</f>
        <v>43</v>
      </c>
      <c r="F31" s="16">
        <f>Sheet2!J22</f>
        <v>44.75</v>
      </c>
      <c r="G31" s="18">
        <f>Sheet2!K22</f>
        <v>46.75</v>
      </c>
      <c r="H31" s="17">
        <f>Sheet2!I22</f>
        <v>40</v>
      </c>
      <c r="I31" s="7">
        <f>Sheet2!F22</f>
        <v>0.48541666666666666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5" t="str">
        <f>'Sheet2 (2)'!H22</f>
        <v>19650</v>
      </c>
      <c r="W31" s="6">
        <f>'Sheet2 (2)'!D22</f>
        <v>18.399000000000001</v>
      </c>
      <c r="X31" s="4">
        <f>'Sheet2 (2)'!E22</f>
        <v>2747</v>
      </c>
      <c r="Y31" s="14">
        <f>'Sheet2 (2)'!L22</f>
        <v>1223</v>
      </c>
      <c r="Z31" s="16">
        <f>'Sheet2 (2)'!J22</f>
        <v>1.4000000000000001</v>
      </c>
      <c r="AA31" s="18">
        <f>'Sheet2 (2)'!K22</f>
        <v>1.5</v>
      </c>
      <c r="AB31" s="17">
        <f>'Sheet2 (2)'!I22</f>
        <v>1.5</v>
      </c>
      <c r="AC31" s="7">
        <f>'Sheet2 (2)'!F22</f>
        <v>0.4861111111111111</v>
      </c>
    </row>
    <row r="32" spans="2:29" x14ac:dyDescent="0.3">
      <c r="B32" s="5" t="str">
        <f>Sheet2!H23</f>
        <v>19700</v>
      </c>
      <c r="C32" s="6">
        <f>Sheet2!D23</f>
        <v>15.368</v>
      </c>
      <c r="D32" s="4">
        <f>Sheet2!E23</f>
        <v>5341</v>
      </c>
      <c r="E32" s="14">
        <f>Sheet2!L23</f>
        <v>914</v>
      </c>
      <c r="F32" s="16">
        <f>Sheet2!J23</f>
        <v>40</v>
      </c>
      <c r="G32" s="18">
        <f>Sheet2!K23</f>
        <v>42.25</v>
      </c>
      <c r="H32" s="17">
        <f>Sheet2!I23</f>
        <v>40</v>
      </c>
      <c r="I32" s="7">
        <f>Sheet2!F23</f>
        <v>0.4861111111111111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5" t="str">
        <f>'Sheet2 (2)'!H23</f>
        <v>19700</v>
      </c>
      <c r="W32" s="6">
        <f>'Sheet2 (2)'!D23</f>
        <v>17.742000000000001</v>
      </c>
      <c r="X32" s="4">
        <f>'Sheet2 (2)'!E23</f>
        <v>4695</v>
      </c>
      <c r="Y32" s="14">
        <f>'Sheet2 (2)'!L23</f>
        <v>1958</v>
      </c>
      <c r="Z32" s="16">
        <f>'Sheet2 (2)'!J23</f>
        <v>1.7</v>
      </c>
      <c r="AA32" s="18">
        <f>'Sheet2 (2)'!K23</f>
        <v>1.85</v>
      </c>
      <c r="AB32" s="17">
        <f>'Sheet2 (2)'!I23</f>
        <v>1.75</v>
      </c>
      <c r="AC32" s="7">
        <f>'Sheet2 (2)'!F23</f>
        <v>0.48680555555555555</v>
      </c>
    </row>
    <row r="33" spans="2:29" x14ac:dyDescent="0.3">
      <c r="B33" s="5" t="str">
        <f>Sheet2!H24</f>
        <v>19750</v>
      </c>
      <c r="C33" s="6">
        <f>Sheet2!D24</f>
        <v>13.92</v>
      </c>
      <c r="D33" s="4">
        <f>Sheet2!E24</f>
        <v>6329</v>
      </c>
      <c r="E33" s="14">
        <f>Sheet2!L24</f>
        <v>83</v>
      </c>
      <c r="F33" s="16">
        <f>Sheet2!J24</f>
        <v>35.25</v>
      </c>
      <c r="G33" s="18">
        <f>Sheet2!K24</f>
        <v>37.5</v>
      </c>
      <c r="H33" s="17">
        <f>Sheet2!I24</f>
        <v>37</v>
      </c>
      <c r="I33" s="7">
        <f>Sheet2!F24</f>
        <v>0.48680555555555555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5" t="str">
        <f>'Sheet2 (2)'!H24</f>
        <v>19750</v>
      </c>
      <c r="W33" s="6">
        <f>'Sheet2 (2)'!D24</f>
        <v>17.146999999999998</v>
      </c>
      <c r="X33" s="4">
        <f>'Sheet2 (2)'!E24</f>
        <v>9005</v>
      </c>
      <c r="Y33" s="14">
        <f>'Sheet2 (2)'!L24</f>
        <v>2130</v>
      </c>
      <c r="Z33" s="16">
        <f>'Sheet2 (2)'!J24</f>
        <v>2.1</v>
      </c>
      <c r="AA33" s="18">
        <f>'Sheet2 (2)'!K24</f>
        <v>2.25</v>
      </c>
      <c r="AB33" s="17">
        <f>'Sheet2 (2)'!I24</f>
        <v>2.15</v>
      </c>
      <c r="AC33" s="7">
        <f>'Sheet2 (2)'!F24</f>
        <v>0.48680555555555555</v>
      </c>
    </row>
    <row r="34" spans="2:29" x14ac:dyDescent="0.3">
      <c r="B34" s="5" t="str">
        <f>Sheet2!H25</f>
        <v>19800</v>
      </c>
      <c r="C34" s="6">
        <f>Sheet2!D25</f>
        <v>19.457999999999998</v>
      </c>
      <c r="D34" s="4">
        <f>Sheet2!E25</f>
        <v>7827</v>
      </c>
      <c r="E34" s="14">
        <f>Sheet2!L25</f>
        <v>263</v>
      </c>
      <c r="F34" s="16">
        <f>Sheet2!J25</f>
        <v>30.75</v>
      </c>
      <c r="G34" s="18">
        <f>Sheet2!K25</f>
        <v>33.25</v>
      </c>
      <c r="H34" s="17">
        <f>Sheet2!I25</f>
        <v>31.75</v>
      </c>
      <c r="I34" s="7">
        <f>Sheet2!F25</f>
        <v>0.48680555555555555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5" t="str">
        <f>'Sheet2 (2)'!H25</f>
        <v>19800</v>
      </c>
      <c r="W34" s="6">
        <f>'Sheet2 (2)'!D25</f>
        <v>16.984999999999999</v>
      </c>
      <c r="X34" s="4">
        <f>'Sheet2 (2)'!E25</f>
        <v>7968</v>
      </c>
      <c r="Y34" s="14">
        <f>'Sheet2 (2)'!L25</f>
        <v>2615</v>
      </c>
      <c r="Z34" s="16">
        <f>'Sheet2 (2)'!J25</f>
        <v>2.65</v>
      </c>
      <c r="AA34" s="18">
        <f>'Sheet2 (2)'!K25</f>
        <v>2.8000000000000003</v>
      </c>
      <c r="AB34" s="17">
        <f>'Sheet2 (2)'!I25</f>
        <v>2.75</v>
      </c>
      <c r="AC34" s="7">
        <f>'Sheet2 (2)'!F25</f>
        <v>0.48680555555555555</v>
      </c>
    </row>
    <row r="35" spans="2:29" x14ac:dyDescent="0.3">
      <c r="B35" s="5" t="str">
        <f>Sheet2!H26</f>
        <v>19850</v>
      </c>
      <c r="C35" s="6">
        <f>Sheet2!D26</f>
        <v>14.974</v>
      </c>
      <c r="D35" s="4">
        <f>Sheet2!E26</f>
        <v>4018</v>
      </c>
      <c r="E35" s="14">
        <f>Sheet2!L26</f>
        <v>13</v>
      </c>
      <c r="F35" s="16">
        <f>Sheet2!J26</f>
        <v>27</v>
      </c>
      <c r="G35" s="18">
        <f>Sheet2!K26</f>
        <v>28.25</v>
      </c>
      <c r="H35" s="17">
        <f>Sheet2!I26</f>
        <v>29.25</v>
      </c>
      <c r="I35" s="7">
        <f>Sheet2!F26</f>
        <v>0.48680555555555555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5" t="str">
        <f>'Sheet2 (2)'!H26</f>
        <v>19850</v>
      </c>
      <c r="W35" s="6">
        <f>'Sheet2 (2)'!D26</f>
        <v>16.372</v>
      </c>
      <c r="X35" s="4">
        <f>'Sheet2 (2)'!E26</f>
        <v>3174</v>
      </c>
      <c r="Y35" s="14">
        <f>'Sheet2 (2)'!L26</f>
        <v>1433</v>
      </c>
      <c r="Z35" s="16">
        <f>'Sheet2 (2)'!J26</f>
        <v>3.35</v>
      </c>
      <c r="AA35" s="18">
        <f>'Sheet2 (2)'!K26</f>
        <v>3.45</v>
      </c>
      <c r="AB35" s="17">
        <f>'Sheet2 (2)'!I26</f>
        <v>3.65</v>
      </c>
      <c r="AC35" s="7">
        <f>'Sheet2 (2)'!F26</f>
        <v>0.48680555555555555</v>
      </c>
    </row>
    <row r="36" spans="2:29" x14ac:dyDescent="0.3">
      <c r="B36" s="5" t="str">
        <f>Sheet2!H27</f>
        <v>19900</v>
      </c>
      <c r="C36" s="6">
        <f>Sheet2!D27</f>
        <v>17.013000000000002</v>
      </c>
      <c r="D36" s="4">
        <f>Sheet2!E27</f>
        <v>7127</v>
      </c>
      <c r="E36" s="14">
        <f>Sheet2!L27</f>
        <v>139</v>
      </c>
      <c r="F36" s="16">
        <f>Sheet2!J27</f>
        <v>22.75</v>
      </c>
      <c r="G36" s="18">
        <f>Sheet2!K27</f>
        <v>24.25</v>
      </c>
      <c r="H36" s="17">
        <f>Sheet2!I27</f>
        <v>23.25</v>
      </c>
      <c r="I36" s="7">
        <f>Sheet2!F27</f>
        <v>0.48680555555555555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5" t="str">
        <f>'Sheet2 (2)'!H27</f>
        <v>19900</v>
      </c>
      <c r="W36" s="6">
        <f>'Sheet2 (2)'!D27</f>
        <v>15.906000000000001</v>
      </c>
      <c r="X36" s="4">
        <f>'Sheet2 (2)'!E27</f>
        <v>5928</v>
      </c>
      <c r="Y36" s="14">
        <f>'Sheet2 (2)'!L27</f>
        <v>2579</v>
      </c>
      <c r="Z36" s="16">
        <f>'Sheet2 (2)'!J27</f>
        <v>4.2</v>
      </c>
      <c r="AA36" s="18">
        <f>'Sheet2 (2)'!K27</f>
        <v>4.3500000000000005</v>
      </c>
      <c r="AB36" s="17">
        <f>'Sheet2 (2)'!I27</f>
        <v>4.2</v>
      </c>
      <c r="AC36" s="7">
        <f>'Sheet2 (2)'!F27</f>
        <v>0.48680555555555555</v>
      </c>
    </row>
    <row r="37" spans="2:29" x14ac:dyDescent="0.3">
      <c r="B37" s="5" t="str">
        <f>Sheet2!H28</f>
        <v>19950</v>
      </c>
      <c r="C37" s="6">
        <f>Sheet2!D28</f>
        <v>16.268000000000001</v>
      </c>
      <c r="D37" s="4">
        <f>Sheet2!E28</f>
        <v>5552</v>
      </c>
      <c r="E37" s="14">
        <f>Sheet2!L28</f>
        <v>428</v>
      </c>
      <c r="F37" s="16">
        <f>Sheet2!J28</f>
        <v>19</v>
      </c>
      <c r="G37" s="18">
        <f>Sheet2!K28</f>
        <v>20.25</v>
      </c>
      <c r="H37" s="17">
        <f>Sheet2!I28</f>
        <v>23</v>
      </c>
      <c r="I37" s="7">
        <f>Sheet2!F28</f>
        <v>0.48680555555555555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5" t="str">
        <f>'Sheet2 (2)'!H28</f>
        <v>19950</v>
      </c>
      <c r="W37" s="6">
        <f>'Sheet2 (2)'!D28</f>
        <v>15.093</v>
      </c>
      <c r="X37" s="4">
        <f>'Sheet2 (2)'!E28</f>
        <v>2168</v>
      </c>
      <c r="Y37" s="14">
        <f>'Sheet2 (2)'!L28</f>
        <v>1209</v>
      </c>
      <c r="Z37" s="16">
        <f>'Sheet2 (2)'!J28</f>
        <v>5.25</v>
      </c>
      <c r="AA37" s="18">
        <f>'Sheet2 (2)'!K28</f>
        <v>5.5</v>
      </c>
      <c r="AB37" s="17">
        <f>'Sheet2 (2)'!I28</f>
        <v>5.5</v>
      </c>
      <c r="AC37" s="7">
        <f>'Sheet2 (2)'!F28</f>
        <v>0.4861111111111111</v>
      </c>
    </row>
    <row r="38" spans="2:29" x14ac:dyDescent="0.3">
      <c r="B38" s="5" t="str">
        <f>Sheet2!H29</f>
        <v>20000</v>
      </c>
      <c r="C38" s="6">
        <f>Sheet2!D29</f>
        <v>15.323</v>
      </c>
      <c r="D38" s="4">
        <f>Sheet2!E29</f>
        <v>13558</v>
      </c>
      <c r="E38" s="14">
        <f>Sheet2!L29</f>
        <v>1817</v>
      </c>
      <c r="F38" s="16">
        <f>Sheet2!J29</f>
        <v>15.5</v>
      </c>
      <c r="G38" s="18">
        <f>Sheet2!K29</f>
        <v>16.5</v>
      </c>
      <c r="H38" s="17">
        <f>Sheet2!I29</f>
        <v>15.5</v>
      </c>
      <c r="I38" s="7">
        <f>Sheet2!F29</f>
        <v>0.48680555555555555</v>
      </c>
      <c r="V38" s="5" t="str">
        <f>'Sheet2 (2)'!H29</f>
        <v>20000</v>
      </c>
      <c r="W38" s="6">
        <f>'Sheet2 (2)'!D29</f>
        <v>14.957000000000001</v>
      </c>
      <c r="X38" s="4">
        <f>'Sheet2 (2)'!E29</f>
        <v>10883</v>
      </c>
      <c r="Y38" s="14">
        <f>'Sheet2 (2)'!L29</f>
        <v>3977</v>
      </c>
      <c r="Z38" s="16">
        <f>'Sheet2 (2)'!J29</f>
        <v>6.5</v>
      </c>
      <c r="AA38" s="18">
        <f>'Sheet2 (2)'!K29</f>
        <v>6.75</v>
      </c>
      <c r="AB38" s="17">
        <f>'Sheet2 (2)'!I29</f>
        <v>6.5</v>
      </c>
      <c r="AC38" s="7">
        <f>'Sheet2 (2)'!F29</f>
        <v>0.48680555555555555</v>
      </c>
    </row>
    <row r="39" spans="2:29" x14ac:dyDescent="0.3">
      <c r="B39" s="5" t="str">
        <f>Sheet2!H30</f>
        <v>20050</v>
      </c>
      <c r="C39" s="6">
        <f>Sheet2!D30</f>
        <v>13.948</v>
      </c>
      <c r="D39" s="4">
        <f>Sheet2!E30</f>
        <v>5606</v>
      </c>
      <c r="E39" s="14">
        <f>Sheet2!L30</f>
        <v>802</v>
      </c>
      <c r="F39" s="16">
        <f>Sheet2!J30</f>
        <v>12.25</v>
      </c>
      <c r="G39" s="18">
        <f>Sheet2!K30</f>
        <v>12.75</v>
      </c>
      <c r="H39" s="17">
        <f>Sheet2!I30</f>
        <v>12.75</v>
      </c>
      <c r="I39" s="7">
        <f>Sheet2!F30</f>
        <v>0.4861111111111111</v>
      </c>
      <c r="V39" s="5" t="str">
        <f>'Sheet2 (2)'!H30</f>
        <v>20050</v>
      </c>
      <c r="W39" s="6">
        <f>'Sheet2 (2)'!D30</f>
        <v>14.448</v>
      </c>
      <c r="X39" s="4">
        <f>'Sheet2 (2)'!E30</f>
        <v>2460</v>
      </c>
      <c r="Y39" s="14">
        <f>'Sheet2 (2)'!L30</f>
        <v>1416</v>
      </c>
      <c r="Z39" s="16">
        <f>'Sheet2 (2)'!J30</f>
        <v>8</v>
      </c>
      <c r="AA39" s="18">
        <f>'Sheet2 (2)'!K30</f>
        <v>8.5</v>
      </c>
      <c r="AB39" s="17">
        <f>'Sheet2 (2)'!I30</f>
        <v>8.5</v>
      </c>
      <c r="AC39" s="7">
        <f>'Sheet2 (2)'!F30</f>
        <v>0.48680555555555555</v>
      </c>
    </row>
    <row r="40" spans="2:29" x14ac:dyDescent="0.3">
      <c r="B40" s="19" t="str">
        <f>Sheet2!H31</f>
        <v>20100</v>
      </c>
      <c r="C40" s="20">
        <f>Sheet2!D31</f>
        <v>14.269</v>
      </c>
      <c r="D40" s="21">
        <f>Sheet2!E31</f>
        <v>6601</v>
      </c>
      <c r="E40" s="22">
        <f>Sheet2!L31</f>
        <v>3277</v>
      </c>
      <c r="F40" s="33">
        <f>Sheet2!J31</f>
        <v>9.5</v>
      </c>
      <c r="G40" s="34">
        <f>Sheet2!K31</f>
        <v>10</v>
      </c>
      <c r="H40" s="23">
        <f>Sheet2!I31</f>
        <v>9.75</v>
      </c>
      <c r="I40" s="24">
        <f>Sheet2!F31</f>
        <v>0.48680555555555555</v>
      </c>
      <c r="V40" s="25" t="str">
        <f>'Sheet2 (2)'!H31</f>
        <v>20100</v>
      </c>
      <c r="W40" s="26">
        <f>'Sheet2 (2)'!D31</f>
        <v>13.236000000000001</v>
      </c>
      <c r="X40" s="27">
        <f>'Sheet2 (2)'!E31</f>
        <v>2172</v>
      </c>
      <c r="Y40" s="28">
        <f>'Sheet2 (2)'!L31</f>
        <v>1286</v>
      </c>
      <c r="Z40" s="29">
        <f>'Sheet2 (2)'!J31</f>
        <v>10</v>
      </c>
      <c r="AA40" s="30">
        <f>'Sheet2 (2)'!K31</f>
        <v>10.75</v>
      </c>
      <c r="AB40" s="31">
        <f>'Sheet2 (2)'!I31</f>
        <v>10.25</v>
      </c>
      <c r="AC40" s="32">
        <f>'Sheet2 (2)'!F31</f>
        <v>0.48680555555555555</v>
      </c>
    </row>
    <row r="41" spans="2:29" x14ac:dyDescent="0.3">
      <c r="B41" s="5" t="str">
        <f>Sheet2!H32</f>
        <v>20150</v>
      </c>
      <c r="C41" s="6">
        <f>Sheet2!D32</f>
        <v>13.196999999999999</v>
      </c>
      <c r="D41" s="4">
        <f>Sheet2!E32</f>
        <v>4489</v>
      </c>
      <c r="E41" s="14">
        <f>Sheet2!L32</f>
        <v>1823</v>
      </c>
      <c r="F41" s="16">
        <f>Sheet2!J32</f>
        <v>7</v>
      </c>
      <c r="G41" s="18">
        <f>Sheet2!K32</f>
        <v>7.25</v>
      </c>
      <c r="H41" s="17">
        <f>Sheet2!I32</f>
        <v>7.25</v>
      </c>
      <c r="I41" s="7">
        <f>Sheet2!F32</f>
        <v>0.48680555555555555</v>
      </c>
      <c r="V41" s="5" t="str">
        <f>'Sheet2 (2)'!H32</f>
        <v>20150</v>
      </c>
      <c r="W41" s="6">
        <f>'Sheet2 (2)'!D32</f>
        <v>12.843</v>
      </c>
      <c r="X41" s="4">
        <f>'Sheet2 (2)'!E32</f>
        <v>1276</v>
      </c>
      <c r="Y41" s="14">
        <f>'Sheet2 (2)'!L32</f>
        <v>424</v>
      </c>
      <c r="Z41" s="16">
        <f>'Sheet2 (2)'!J32</f>
        <v>12.5</v>
      </c>
      <c r="AA41" s="18">
        <f>'Sheet2 (2)'!K32</f>
        <v>13.25</v>
      </c>
      <c r="AB41" s="17">
        <f>'Sheet2 (2)'!I32</f>
        <v>13.5</v>
      </c>
      <c r="AC41" s="7">
        <f>'Sheet2 (2)'!F32</f>
        <v>0.4861111111111111</v>
      </c>
    </row>
    <row r="42" spans="2:29" x14ac:dyDescent="0.3">
      <c r="B42" s="5" t="str">
        <f>Sheet2!H33</f>
        <v>20200</v>
      </c>
      <c r="C42" s="6">
        <f>Sheet2!D33</f>
        <v>12.968</v>
      </c>
      <c r="D42" s="4">
        <f>Sheet2!E33</f>
        <v>8378</v>
      </c>
      <c r="E42" s="14">
        <f>Sheet2!L33</f>
        <v>2068</v>
      </c>
      <c r="F42" s="16">
        <f>Sheet2!J33</f>
        <v>4.95</v>
      </c>
      <c r="G42" s="18">
        <f>Sheet2!K33</f>
        <v>5.25</v>
      </c>
      <c r="H42" s="17">
        <f>Sheet2!I33</f>
        <v>5</v>
      </c>
      <c r="I42" s="7">
        <f>Sheet2!F33</f>
        <v>0.4861111111111111</v>
      </c>
      <c r="V42" s="5" t="str">
        <f>'Sheet2 (2)'!H33</f>
        <v>20200</v>
      </c>
      <c r="W42" s="6">
        <f>'Sheet2 (2)'!D33</f>
        <v>14.054</v>
      </c>
      <c r="X42" s="4">
        <f>'Sheet2 (2)'!E33</f>
        <v>3048</v>
      </c>
      <c r="Y42" s="14">
        <f>'Sheet2 (2)'!L33</f>
        <v>45</v>
      </c>
      <c r="Z42" s="16">
        <f>'Sheet2 (2)'!J33</f>
        <v>15.25</v>
      </c>
      <c r="AA42" s="18">
        <f>'Sheet2 (2)'!K33</f>
        <v>16.5</v>
      </c>
      <c r="AB42" s="17">
        <f>'Sheet2 (2)'!I33</f>
        <v>14</v>
      </c>
      <c r="AC42" s="7">
        <f>'Sheet2 (2)'!F33</f>
        <v>0.48680555555555555</v>
      </c>
    </row>
    <row r="43" spans="2:29" x14ac:dyDescent="0.3">
      <c r="B43" s="5" t="str">
        <f>Sheet2!H34</f>
        <v>20250</v>
      </c>
      <c r="C43" s="6">
        <f>Sheet2!D34</f>
        <v>12.82</v>
      </c>
      <c r="D43" s="4">
        <f>Sheet2!E34</f>
        <v>9080</v>
      </c>
      <c r="E43" s="14">
        <f>Sheet2!L34</f>
        <v>2951</v>
      </c>
      <c r="F43" s="16">
        <f>Sheet2!J34</f>
        <v>3.45</v>
      </c>
      <c r="G43" s="18">
        <f>Sheet2!K34</f>
        <v>3.5500000000000003</v>
      </c>
      <c r="H43" s="17">
        <f>Sheet2!I34</f>
        <v>3.5</v>
      </c>
      <c r="I43" s="7">
        <f>Sheet2!F34</f>
        <v>0.4861111111111111</v>
      </c>
      <c r="V43" s="5" t="str">
        <f>'Sheet2 (2)'!H34</f>
        <v>20250</v>
      </c>
      <c r="W43" s="6">
        <f>'Sheet2 (2)'!D34</f>
        <v>14.064</v>
      </c>
      <c r="X43" s="4">
        <f>'Sheet2 (2)'!E34</f>
        <v>1999</v>
      </c>
      <c r="Y43" s="14">
        <f>'Sheet2 (2)'!L34</f>
        <v>34</v>
      </c>
      <c r="Z43" s="16">
        <f>'Sheet2 (2)'!J34</f>
        <v>18.75</v>
      </c>
      <c r="AA43" s="18">
        <f>'Sheet2 (2)'!K34</f>
        <v>20</v>
      </c>
      <c r="AB43" s="17">
        <f>'Sheet2 (2)'!I34</f>
        <v>19.25</v>
      </c>
      <c r="AC43" s="7">
        <f>'Sheet2 (2)'!F34</f>
        <v>0.48680555555555555</v>
      </c>
    </row>
    <row r="44" spans="2:29" x14ac:dyDescent="0.3">
      <c r="B44" s="5" t="str">
        <f>Sheet2!H35</f>
        <v>20300</v>
      </c>
      <c r="C44" s="6">
        <f>Sheet2!D35</f>
        <v>12.765000000000001</v>
      </c>
      <c r="D44" s="4">
        <f>Sheet2!E35</f>
        <v>7638</v>
      </c>
      <c r="E44" s="14">
        <f>Sheet2!L35</f>
        <v>2435</v>
      </c>
      <c r="F44" s="16">
        <f>Sheet2!J35</f>
        <v>2.25</v>
      </c>
      <c r="G44" s="18">
        <f>Sheet2!K35</f>
        <v>2.4</v>
      </c>
      <c r="H44" s="17">
        <f>Sheet2!I35</f>
        <v>2.25</v>
      </c>
      <c r="I44" s="7">
        <f>Sheet2!F35</f>
        <v>0.48680555555555555</v>
      </c>
      <c r="V44" s="5" t="str">
        <f>'Sheet2 (2)'!H35</f>
        <v>20300</v>
      </c>
      <c r="W44" s="6">
        <f>'Sheet2 (2)'!D35</f>
        <v>9.6110000000000007</v>
      </c>
      <c r="X44" s="4">
        <f>'Sheet2 (2)'!E35</f>
        <v>2524</v>
      </c>
      <c r="Y44" s="14">
        <f>'Sheet2 (2)'!L35</f>
        <v>76</v>
      </c>
      <c r="Z44" s="16">
        <f>'Sheet2 (2)'!J35</f>
        <v>22</v>
      </c>
      <c r="AA44" s="18">
        <f>'Sheet2 (2)'!K35</f>
        <v>24.25</v>
      </c>
      <c r="AB44" s="17">
        <f>'Sheet2 (2)'!I35</f>
        <v>28.5</v>
      </c>
      <c r="AC44" s="7">
        <f>'Sheet2 (2)'!F35</f>
        <v>0.48402777777777778</v>
      </c>
    </row>
    <row r="45" spans="2:29" x14ac:dyDescent="0.3">
      <c r="B45" s="5" t="str">
        <f>Sheet2!H36</f>
        <v>20350</v>
      </c>
      <c r="C45" s="6">
        <f>Sheet2!D36</f>
        <v>12.712999999999999</v>
      </c>
      <c r="D45" s="4">
        <f>Sheet2!E36</f>
        <v>5219</v>
      </c>
      <c r="E45" s="14">
        <f>Sheet2!L36</f>
        <v>1520</v>
      </c>
      <c r="F45" s="16">
        <f>Sheet2!J36</f>
        <v>1.45</v>
      </c>
      <c r="G45" s="18">
        <f>Sheet2!K36</f>
        <v>1.55</v>
      </c>
      <c r="H45" s="17">
        <f>Sheet2!I36</f>
        <v>1.5</v>
      </c>
      <c r="I45" s="7">
        <f>Sheet2!F36</f>
        <v>0.4861111111111111</v>
      </c>
      <c r="V45" s="5" t="str">
        <f>'Sheet2 (2)'!H36</f>
        <v>20350</v>
      </c>
      <c r="W45" s="6">
        <f>'Sheet2 (2)'!D36</f>
        <v>15.353999999999999</v>
      </c>
      <c r="X45" s="4">
        <f>'Sheet2 (2)'!E36</f>
        <v>799</v>
      </c>
      <c r="Y45" s="14">
        <f>'Sheet2 (2)'!L36</f>
        <v>0</v>
      </c>
      <c r="Z45" s="16">
        <f>'Sheet2 (2)'!J36</f>
        <v>26.25</v>
      </c>
      <c r="AA45" s="18">
        <f>'Sheet2 (2)'!K36</f>
        <v>28.5</v>
      </c>
      <c r="AB45" s="17" t="str">
        <f>'Sheet2 (2)'!I36</f>
        <v/>
      </c>
      <c r="AC45" s="7">
        <f>'Sheet2 (2)'!F36</f>
        <v>0.48541666666666666</v>
      </c>
    </row>
    <row r="46" spans="2:29" x14ac:dyDescent="0.3">
      <c r="B46" s="5" t="str">
        <f>Sheet2!H37</f>
        <v>20400</v>
      </c>
      <c r="C46" s="6">
        <f>Sheet2!D37</f>
        <v>12.956</v>
      </c>
      <c r="D46" s="4">
        <f>Sheet2!E37</f>
        <v>8466</v>
      </c>
      <c r="E46" s="14">
        <f>Sheet2!L37</f>
        <v>1742</v>
      </c>
      <c r="F46" s="16">
        <f>Sheet2!J37</f>
        <v>0.95000000000000007</v>
      </c>
      <c r="G46" s="18">
        <f>Sheet2!K37</f>
        <v>1.05</v>
      </c>
      <c r="H46" s="17">
        <f>Sheet2!I37</f>
        <v>1</v>
      </c>
      <c r="I46" s="7">
        <f>Sheet2!F37</f>
        <v>0.48402777777777778</v>
      </c>
      <c r="J46" s="74" t="s">
        <v>23</v>
      </c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6"/>
      <c r="V46" s="5" t="str">
        <f>'Sheet2 (2)'!H37</f>
        <v>20400</v>
      </c>
      <c r="W46" s="6">
        <f>'Sheet2 (2)'!D37</f>
        <v>16.524999999999999</v>
      </c>
      <c r="X46" s="4">
        <f>'Sheet2 (2)'!E37</f>
        <v>837</v>
      </c>
      <c r="Y46" s="14">
        <f>'Sheet2 (2)'!L37</f>
        <v>1</v>
      </c>
      <c r="Z46" s="16">
        <f>'Sheet2 (2)'!J37</f>
        <v>30.75</v>
      </c>
      <c r="AA46" s="18">
        <f>'Sheet2 (2)'!K37</f>
        <v>33</v>
      </c>
      <c r="AB46" s="17">
        <f>'Sheet2 (2)'!I37</f>
        <v>28</v>
      </c>
      <c r="AC46" s="7">
        <f>'Sheet2 (2)'!F37</f>
        <v>0.48541666666666666</v>
      </c>
    </row>
    <row r="47" spans="2:29" x14ac:dyDescent="0.3">
      <c r="B47" s="5" t="str">
        <f>Sheet2!H38</f>
        <v>20450</v>
      </c>
      <c r="C47" s="6">
        <f>Sheet2!D38</f>
        <v>13.047000000000001</v>
      </c>
      <c r="D47" s="4">
        <f>Sheet2!E38</f>
        <v>4825</v>
      </c>
      <c r="E47" s="14">
        <f>Sheet2!L38</f>
        <v>785</v>
      </c>
      <c r="F47" s="16">
        <f>Sheet2!J38</f>
        <v>0.6</v>
      </c>
      <c r="G47" s="18">
        <f>Sheet2!K38</f>
        <v>0.70000000000000007</v>
      </c>
      <c r="H47" s="17">
        <f>Sheet2!I38</f>
        <v>0.65</v>
      </c>
      <c r="I47" s="7">
        <f>Sheet2!F38</f>
        <v>0.48472222222222222</v>
      </c>
      <c r="V47" s="5" t="str">
        <f>'Sheet2 (2)'!H38</f>
        <v>20450</v>
      </c>
      <c r="W47" s="6">
        <f>'Sheet2 (2)'!D38</f>
        <v>17.651</v>
      </c>
      <c r="X47" s="4">
        <f>'Sheet2 (2)'!E38</f>
        <v>1265</v>
      </c>
      <c r="Y47" s="14">
        <f>'Sheet2 (2)'!L38</f>
        <v>0</v>
      </c>
      <c r="Z47" s="16">
        <f>'Sheet2 (2)'!J38</f>
        <v>35.25</v>
      </c>
      <c r="AA47" s="18">
        <f>'Sheet2 (2)'!K38</f>
        <v>37.75</v>
      </c>
      <c r="AB47" s="17" t="str">
        <f>'Sheet2 (2)'!I38</f>
        <v/>
      </c>
      <c r="AC47" s="7">
        <f>'Sheet2 (2)'!F38</f>
        <v>0.48680555555555555</v>
      </c>
    </row>
    <row r="48" spans="2:29" x14ac:dyDescent="0.3">
      <c r="B48" s="5" t="str">
        <f>Sheet2!H39</f>
        <v>20500</v>
      </c>
      <c r="C48" s="6">
        <f>Sheet2!D39</f>
        <v>13.436999999999999</v>
      </c>
      <c r="D48" s="4">
        <f>Sheet2!E39</f>
        <v>31182</v>
      </c>
      <c r="E48" s="14">
        <f>Sheet2!L39</f>
        <v>1152</v>
      </c>
      <c r="F48" s="16">
        <f>Sheet2!J39</f>
        <v>0.4</v>
      </c>
      <c r="G48" s="18">
        <f>Sheet2!K39</f>
        <v>0.5</v>
      </c>
      <c r="H48" s="17">
        <f>Sheet2!I39</f>
        <v>0.45</v>
      </c>
      <c r="I48" s="7">
        <f>Sheet2!F39</f>
        <v>0.47916666666666669</v>
      </c>
      <c r="V48" s="5" t="str">
        <f>'Sheet2 (2)'!H39</f>
        <v>20500</v>
      </c>
      <c r="W48" s="6">
        <f>'Sheet2 (2)'!D39</f>
        <v>18.016999999999999</v>
      </c>
      <c r="X48" s="4">
        <f>'Sheet2 (2)'!E39</f>
        <v>4666</v>
      </c>
      <c r="Y48" s="14">
        <f>'Sheet2 (2)'!L39</f>
        <v>0</v>
      </c>
      <c r="Z48" s="16">
        <f>'Sheet2 (2)'!J39</f>
        <v>40</v>
      </c>
      <c r="AA48" s="18">
        <f>'Sheet2 (2)'!K39</f>
        <v>42.5</v>
      </c>
      <c r="AB48" s="17" t="str">
        <f>'Sheet2 (2)'!I39</f>
        <v/>
      </c>
      <c r="AC48" s="7">
        <f>'Sheet2 (2)'!F39</f>
        <v>0.48680555555555555</v>
      </c>
    </row>
    <row r="49" spans="2:29" x14ac:dyDescent="0.3">
      <c r="B49" s="5" t="str">
        <f>Sheet2!H40</f>
        <v>20550</v>
      </c>
      <c r="C49" s="6">
        <f>Sheet2!D40</f>
        <v>13.894</v>
      </c>
      <c r="D49" s="4">
        <f>Sheet2!E40</f>
        <v>5706</v>
      </c>
      <c r="E49" s="14">
        <f>Sheet2!L40</f>
        <v>126</v>
      </c>
      <c r="F49" s="16">
        <f>Sheet2!J40</f>
        <v>0.25</v>
      </c>
      <c r="G49" s="18">
        <f>Sheet2!K40</f>
        <v>0.35000000000000003</v>
      </c>
      <c r="H49" s="17">
        <f>Sheet2!I40</f>
        <v>0.35000000000000003</v>
      </c>
      <c r="I49" s="7">
        <f>Sheet2!F40</f>
        <v>0.46527777777777779</v>
      </c>
      <c r="V49" s="5" t="str">
        <f>'Sheet2 (2)'!H40</f>
        <v>20550</v>
      </c>
      <c r="W49" s="6">
        <f>'Sheet2 (2)'!D40</f>
        <v>18.779</v>
      </c>
      <c r="X49" s="4">
        <f>'Sheet2 (2)'!E40</f>
        <v>285</v>
      </c>
      <c r="Y49" s="14">
        <f>'Sheet2 (2)'!L40</f>
        <v>0</v>
      </c>
      <c r="Z49" s="16">
        <f>'Sheet2 (2)'!J40</f>
        <v>45</v>
      </c>
      <c r="AA49" s="18">
        <f>'Sheet2 (2)'!K40</f>
        <v>47.25</v>
      </c>
      <c r="AB49" s="17" t="str">
        <f>'Sheet2 (2)'!I40</f>
        <v/>
      </c>
      <c r="AC49" s="7">
        <f>'Sheet2 (2)'!F40</f>
        <v>0.48680555555555555</v>
      </c>
    </row>
    <row r="50" spans="2:29" x14ac:dyDescent="0.3">
      <c r="B50" s="5" t="str">
        <f>Sheet2!H41</f>
        <v>20600</v>
      </c>
      <c r="C50" s="6">
        <f>Sheet2!D41</f>
        <v>14.382999999999999</v>
      </c>
      <c r="D50" s="4">
        <f>Sheet2!E41</f>
        <v>9533</v>
      </c>
      <c r="E50" s="14">
        <f>Sheet2!L41</f>
        <v>47</v>
      </c>
      <c r="F50" s="16">
        <f>Sheet2!J41</f>
        <v>0.15</v>
      </c>
      <c r="G50" s="18">
        <f>Sheet2!K41</f>
        <v>0.25</v>
      </c>
      <c r="H50" s="17">
        <f>Sheet2!I41</f>
        <v>0.25</v>
      </c>
      <c r="I50" s="7">
        <f>Sheet2!F41</f>
        <v>0.46527777777777779</v>
      </c>
      <c r="V50" s="5" t="str">
        <f>'Sheet2 (2)'!H41</f>
        <v>20600</v>
      </c>
      <c r="W50" s="6">
        <f>'Sheet2 (2)'!D41</f>
        <v>21.004999999999999</v>
      </c>
      <c r="X50" s="4">
        <f>'Sheet2 (2)'!E41</f>
        <v>2567</v>
      </c>
      <c r="Y50" s="14">
        <f>'Sheet2 (2)'!L41</f>
        <v>0</v>
      </c>
      <c r="Z50" s="16">
        <f>'Sheet2 (2)'!J41</f>
        <v>49.75</v>
      </c>
      <c r="AA50" s="18">
        <f>'Sheet2 (2)'!K41</f>
        <v>52.25</v>
      </c>
      <c r="AB50" s="17" t="str">
        <f>'Sheet2 (2)'!I41</f>
        <v/>
      </c>
      <c r="AC50" s="7">
        <f>'Sheet2 (2)'!F41</f>
        <v>0.48680555555555555</v>
      </c>
    </row>
    <row r="51" spans="2:29" x14ac:dyDescent="0.3">
      <c r="B51" s="5" t="str">
        <f>Sheet2!H42</f>
        <v>20650</v>
      </c>
      <c r="C51" s="6">
        <f>Sheet2!D42</f>
        <v>14.535</v>
      </c>
      <c r="D51" s="4">
        <f>Sheet2!E42</f>
        <v>8904</v>
      </c>
      <c r="E51" s="14">
        <f>Sheet2!L42</f>
        <v>0</v>
      </c>
      <c r="F51" s="16">
        <f>Sheet2!J42</f>
        <v>0.1</v>
      </c>
      <c r="G51" s="18">
        <f>Sheet2!K42</f>
        <v>0.2</v>
      </c>
      <c r="H51" s="17" t="str">
        <f>Sheet2!I42</f>
        <v/>
      </c>
      <c r="I51" s="7">
        <f>Sheet2!F42</f>
        <v>0.44513888888888886</v>
      </c>
      <c r="V51" s="5" t="str">
        <f>'Sheet2 (2)'!H42</f>
        <v>20650</v>
      </c>
      <c r="W51" s="6">
        <f>'Sheet2 (2)'!D42</f>
        <v>22.494</v>
      </c>
      <c r="X51" s="4">
        <f>'Sheet2 (2)'!E42</f>
        <v>926</v>
      </c>
      <c r="Y51" s="14">
        <f>'Sheet2 (2)'!L42</f>
        <v>0</v>
      </c>
      <c r="Z51" s="16">
        <f>'Sheet2 (2)'!J42</f>
        <v>54.75</v>
      </c>
      <c r="AA51" s="18">
        <f>'Sheet2 (2)'!K42</f>
        <v>57.25</v>
      </c>
      <c r="AB51" s="17" t="str">
        <f>'Sheet2 (2)'!I42</f>
        <v/>
      </c>
      <c r="AC51" s="7">
        <f>'Sheet2 (2)'!F42</f>
        <v>0.48680555555555555</v>
      </c>
    </row>
    <row r="52" spans="2:29" x14ac:dyDescent="0.3">
      <c r="B52" s="5" t="str">
        <f>Sheet2!H43</f>
        <v>20700</v>
      </c>
      <c r="C52" s="6">
        <f>Sheet2!D43</f>
        <v>13.28</v>
      </c>
      <c r="D52" s="4">
        <f>Sheet2!E43</f>
        <v>15509</v>
      </c>
      <c r="E52" s="14">
        <f>Sheet2!L43</f>
        <v>16</v>
      </c>
      <c r="F52" s="16">
        <f>Sheet2!J43</f>
        <v>0.05</v>
      </c>
      <c r="G52" s="18">
        <f>Sheet2!K43</f>
        <v>0.15</v>
      </c>
      <c r="H52" s="17">
        <f>Sheet2!I43</f>
        <v>0.15</v>
      </c>
      <c r="I52" s="7">
        <f>Sheet2!F43</f>
        <v>0.46736111111111112</v>
      </c>
      <c r="V52" s="5" t="str">
        <f>'Sheet2 (2)'!H43</f>
        <v>20700</v>
      </c>
      <c r="W52" s="6">
        <f>'Sheet2 (2)'!D43</f>
        <v>23.138999999999999</v>
      </c>
      <c r="X52" s="4">
        <f>'Sheet2 (2)'!E43</f>
        <v>922</v>
      </c>
      <c r="Y52" s="14">
        <f>'Sheet2 (2)'!L43</f>
        <v>0</v>
      </c>
      <c r="Z52" s="16">
        <f>'Sheet2 (2)'!J43</f>
        <v>59.75</v>
      </c>
      <c r="AA52" s="18">
        <f>'Sheet2 (2)'!K43</f>
        <v>62.25</v>
      </c>
      <c r="AB52" s="17" t="str">
        <f>'Sheet2 (2)'!I43</f>
        <v/>
      </c>
      <c r="AC52" s="7">
        <f>'Sheet2 (2)'!F43</f>
        <v>0.48541666666666666</v>
      </c>
    </row>
    <row r="53" spans="2:29" x14ac:dyDescent="0.3">
      <c r="B53" s="5" t="str">
        <f>Sheet2!H44</f>
        <v>20750</v>
      </c>
      <c r="C53" s="6">
        <f>Sheet2!D44</f>
        <v>14.266999999999999</v>
      </c>
      <c r="D53" s="4">
        <f>Sheet2!E44</f>
        <v>16784</v>
      </c>
      <c r="E53" s="14">
        <f>Sheet2!L44</f>
        <v>90</v>
      </c>
      <c r="F53" s="16">
        <f>Sheet2!J44</f>
        <v>0.05</v>
      </c>
      <c r="G53" s="18">
        <f>Sheet2!K44</f>
        <v>0.15</v>
      </c>
      <c r="H53" s="17">
        <f>Sheet2!I44</f>
        <v>0.15</v>
      </c>
      <c r="I53" s="7">
        <f>Sheet2!F44</f>
        <v>0.46736111111111112</v>
      </c>
      <c r="V53" s="5" t="str">
        <f>'Sheet2 (2)'!H44</f>
        <v>20750</v>
      </c>
      <c r="W53" s="6">
        <f>'Sheet2 (2)'!D44</f>
        <v>24.548999999999999</v>
      </c>
      <c r="X53" s="4">
        <f>'Sheet2 (2)'!E44</f>
        <v>6732</v>
      </c>
      <c r="Y53" s="14">
        <f>'Sheet2 (2)'!L44</f>
        <v>0</v>
      </c>
      <c r="Z53" s="16">
        <f>'Sheet2 (2)'!J44</f>
        <v>64.75</v>
      </c>
      <c r="AA53" s="18">
        <f>'Sheet2 (2)'!K44</f>
        <v>67.25</v>
      </c>
      <c r="AB53" s="17" t="str">
        <f>'Sheet2 (2)'!I44</f>
        <v/>
      </c>
      <c r="AC53" s="7">
        <f>'Sheet2 (2)'!F44</f>
        <v>0.48541666666666666</v>
      </c>
    </row>
    <row r="54" spans="2:29" x14ac:dyDescent="0.3">
      <c r="B54" s="5" t="str">
        <f>Sheet2!H45</f>
        <v>20800</v>
      </c>
      <c r="C54" s="6">
        <f>Sheet2!D45</f>
        <v>16.398</v>
      </c>
      <c r="D54" s="4">
        <f>Sheet2!E45</f>
        <v>21122</v>
      </c>
      <c r="E54" s="14">
        <f>Sheet2!L45</f>
        <v>8</v>
      </c>
      <c r="F54" s="16" t="str">
        <f>Sheet2!J45</f>
        <v/>
      </c>
      <c r="G54" s="18">
        <f>Sheet2!K45</f>
        <v>0.1</v>
      </c>
      <c r="H54" s="17">
        <f>Sheet2!I45</f>
        <v>0.1</v>
      </c>
      <c r="I54" s="7">
        <f>Sheet2!F45</f>
        <v>0.45624999999999999</v>
      </c>
      <c r="V54" s="5" t="str">
        <f>'Sheet2 (2)'!H45</f>
        <v>20800</v>
      </c>
      <c r="W54" s="6">
        <f>'Sheet2 (2)'!D45</f>
        <v>414.2</v>
      </c>
      <c r="X54" s="4">
        <f>'Sheet2 (2)'!E45</f>
        <v>1878</v>
      </c>
      <c r="Y54" s="14">
        <f>'Sheet2 (2)'!L45</f>
        <v>0</v>
      </c>
      <c r="Z54" s="16" t="str">
        <f>'Sheet2 (2)'!J45</f>
        <v/>
      </c>
      <c r="AA54" s="18">
        <f>'Sheet2 (2)'!K45</f>
        <v>340</v>
      </c>
      <c r="AB54" s="17" t="str">
        <f>'Sheet2 (2)'!I45</f>
        <v/>
      </c>
      <c r="AC54" s="7">
        <f>'Sheet2 (2)'!F45</f>
        <v>0.41805555555555557</v>
      </c>
    </row>
    <row r="55" spans="2:29" x14ac:dyDescent="0.3">
      <c r="B55" s="5" t="str">
        <f>Sheet2!H46</f>
        <v>20850</v>
      </c>
      <c r="C55" s="6">
        <f>Sheet2!D46</f>
        <v>17.382000000000001</v>
      </c>
      <c r="D55" s="4">
        <f>Sheet2!E46</f>
        <v>7566</v>
      </c>
      <c r="E55" s="14">
        <f>Sheet2!L46</f>
        <v>0</v>
      </c>
      <c r="F55" s="16" t="str">
        <f>Sheet2!J46</f>
        <v/>
      </c>
      <c r="G55" s="18">
        <f>Sheet2!K46</f>
        <v>0.1</v>
      </c>
      <c r="H55" s="17" t="str">
        <f>Sheet2!I46</f>
        <v/>
      </c>
      <c r="I55" s="7">
        <f>Sheet2!F46</f>
        <v>0.45624999999999999</v>
      </c>
      <c r="V55" s="5" t="str">
        <f>'Sheet2 (2)'!H46</f>
        <v>20850</v>
      </c>
      <c r="W55" s="6">
        <f>'Sheet2 (2)'!D46</f>
        <v>16.692</v>
      </c>
      <c r="X55" s="4">
        <f>'Sheet2 (2)'!E46</f>
        <v>2497</v>
      </c>
      <c r="Y55" s="14">
        <f>'Sheet2 (2)'!L46</f>
        <v>0</v>
      </c>
      <c r="Z55" s="16" t="str">
        <f>'Sheet2 (2)'!J46</f>
        <v/>
      </c>
      <c r="AA55" s="18" t="str">
        <f>'Sheet2 (2)'!K46</f>
        <v/>
      </c>
      <c r="AB55" s="17" t="str">
        <f>'Sheet2 (2)'!I46</f>
        <v/>
      </c>
      <c r="AC55" s="7" t="str">
        <f>'Sheet2 (2)'!F46</f>
        <v/>
      </c>
    </row>
    <row r="56" spans="2:29" x14ac:dyDescent="0.3">
      <c r="B56" s="5" t="str">
        <f>Sheet2!H47</f>
        <v>20900</v>
      </c>
      <c r="C56" s="6">
        <f>Sheet2!D47</f>
        <v>18.254000000000001</v>
      </c>
      <c r="D56" s="4">
        <f>Sheet2!E47</f>
        <v>4768</v>
      </c>
      <c r="E56" s="14">
        <f>Sheet2!L47</f>
        <v>0</v>
      </c>
      <c r="F56" s="16">
        <f>Sheet2!J47</f>
        <v>0.05</v>
      </c>
      <c r="G56" s="18">
        <f>Sheet2!K47</f>
        <v>0.1</v>
      </c>
      <c r="H56" s="17" t="str">
        <f>Sheet2!I47</f>
        <v/>
      </c>
      <c r="I56" s="7">
        <f>Sheet2!F47</f>
        <v>0.4513888888888889</v>
      </c>
      <c r="V56" s="5" t="str">
        <f>'Sheet2 (2)'!H47</f>
        <v>20900</v>
      </c>
      <c r="W56" s="6">
        <f>'Sheet2 (2)'!D47</f>
        <v>17.626000000000001</v>
      </c>
      <c r="X56" s="4">
        <f>'Sheet2 (2)'!E47</f>
        <v>1052</v>
      </c>
      <c r="Y56" s="14">
        <f>'Sheet2 (2)'!L47</f>
        <v>0</v>
      </c>
      <c r="Z56" s="16" t="str">
        <f>'Sheet2 (2)'!J47</f>
        <v/>
      </c>
      <c r="AA56" s="18" t="str">
        <f>'Sheet2 (2)'!K47</f>
        <v/>
      </c>
      <c r="AB56" s="17" t="str">
        <f>'Sheet2 (2)'!I47</f>
        <v/>
      </c>
      <c r="AC56" s="7" t="str">
        <f>'Sheet2 (2)'!F47</f>
        <v/>
      </c>
    </row>
    <row r="57" spans="2:29" x14ac:dyDescent="0.3">
      <c r="B57" s="5" t="str">
        <f>Sheet2!H48</f>
        <v>20950</v>
      </c>
      <c r="C57" s="6">
        <f>Sheet2!D48</f>
        <v>19.324999999999999</v>
      </c>
      <c r="D57" s="4">
        <f>Sheet2!E48</f>
        <v>4086</v>
      </c>
      <c r="E57" s="14">
        <f>Sheet2!L48</f>
        <v>56</v>
      </c>
      <c r="F57" s="16" t="str">
        <f>Sheet2!J48</f>
        <v/>
      </c>
      <c r="G57" s="18">
        <f>Sheet2!K48</f>
        <v>0.1</v>
      </c>
      <c r="H57" s="17">
        <f>Sheet2!I48</f>
        <v>0.05</v>
      </c>
      <c r="I57" s="7">
        <f>Sheet2!F48</f>
        <v>0.45624999999999999</v>
      </c>
      <c r="V57" s="5" t="str">
        <f>'Sheet2 (2)'!H48</f>
        <v>20950</v>
      </c>
      <c r="W57" s="6">
        <f>'Sheet2 (2)'!D48</f>
        <v>18.553000000000001</v>
      </c>
      <c r="X57" s="4">
        <f>'Sheet2 (2)'!E48</f>
        <v>144</v>
      </c>
      <c r="Y57" s="14">
        <f>'Sheet2 (2)'!L48</f>
        <v>0</v>
      </c>
      <c r="Z57" s="16" t="str">
        <f>'Sheet2 (2)'!J48</f>
        <v/>
      </c>
      <c r="AA57" s="18" t="str">
        <f>'Sheet2 (2)'!K48</f>
        <v/>
      </c>
      <c r="AB57" s="17" t="str">
        <f>'Sheet2 (2)'!I48</f>
        <v/>
      </c>
      <c r="AC57" s="7" t="str">
        <f>'Sheet2 (2)'!F48</f>
        <v/>
      </c>
    </row>
    <row r="58" spans="2:29" x14ac:dyDescent="0.3">
      <c r="B58" s="5" t="str">
        <f>Sheet2!H49</f>
        <v>21000</v>
      </c>
      <c r="C58" s="6">
        <f>Sheet2!D49</f>
        <v>20.135000000000002</v>
      </c>
      <c r="D58" s="4">
        <f>Sheet2!E49</f>
        <v>15471</v>
      </c>
      <c r="E58" s="14">
        <f>Sheet2!L49</f>
        <v>488</v>
      </c>
      <c r="F58" s="16" t="str">
        <f>Sheet2!J49</f>
        <v/>
      </c>
      <c r="G58" s="18">
        <f>Sheet2!K49</f>
        <v>0.1</v>
      </c>
      <c r="H58" s="17">
        <f>Sheet2!I49</f>
        <v>0.05</v>
      </c>
      <c r="I58" s="7">
        <f>Sheet2!F49</f>
        <v>0.44513888888888886</v>
      </c>
      <c r="J58" s="74" t="s">
        <v>24</v>
      </c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6"/>
      <c r="V58" s="5" t="str">
        <f>'Sheet2 (2)'!H49</f>
        <v>21000</v>
      </c>
      <c r="W58" s="6" t="str">
        <f>'Sheet2 (2)'!D49</f>
        <v/>
      </c>
      <c r="X58" s="4">
        <f>'Sheet2 (2)'!E49</f>
        <v>2617</v>
      </c>
      <c r="Y58" s="14">
        <f>'Sheet2 (2)'!L49</f>
        <v>0</v>
      </c>
      <c r="Z58" s="16">
        <f>'Sheet2 (2)'!J49</f>
        <v>50</v>
      </c>
      <c r="AA58" s="18" t="str">
        <f>'Sheet2 (2)'!K49</f>
        <v/>
      </c>
      <c r="AB58" s="17" t="str">
        <f>'Sheet2 (2)'!I49</f>
        <v/>
      </c>
      <c r="AC58" s="7">
        <f>'Sheet2 (2)'!F49</f>
        <v>0.41458333333333336</v>
      </c>
    </row>
    <row r="59" spans="2:29" x14ac:dyDescent="0.3">
      <c r="B59" s="5" t="str">
        <f>Sheet2!H50</f>
        <v>21050</v>
      </c>
      <c r="C59" s="6">
        <f>Sheet2!D50</f>
        <v>21.036000000000001</v>
      </c>
      <c r="D59" s="4">
        <f>Sheet2!E50</f>
        <v>2108</v>
      </c>
      <c r="E59" s="14">
        <f>Sheet2!L50</f>
        <v>0</v>
      </c>
      <c r="F59" s="16" t="str">
        <f>Sheet2!J50</f>
        <v/>
      </c>
      <c r="G59" s="18">
        <f>Sheet2!K50</f>
        <v>0.1</v>
      </c>
      <c r="H59" s="17" t="str">
        <f>Sheet2!I50</f>
        <v/>
      </c>
      <c r="I59" s="7">
        <f>Sheet2!F50</f>
        <v>0.44513888888888886</v>
      </c>
      <c r="V59" s="5" t="str">
        <f>'Sheet2 (2)'!H50</f>
        <v>21050</v>
      </c>
      <c r="W59" s="6">
        <f>'Sheet2 (2)'!D50</f>
        <v>13.148</v>
      </c>
      <c r="X59" s="4">
        <f>'Sheet2 (2)'!E50</f>
        <v>1488</v>
      </c>
      <c r="Y59" s="14">
        <f>'Sheet2 (2)'!L50</f>
        <v>0</v>
      </c>
      <c r="Z59" s="16" t="str">
        <f>'Sheet2 (2)'!J50</f>
        <v/>
      </c>
      <c r="AA59" s="18" t="str">
        <f>'Sheet2 (2)'!K50</f>
        <v/>
      </c>
      <c r="AB59" s="17" t="str">
        <f>'Sheet2 (2)'!I50</f>
        <v/>
      </c>
      <c r="AC59" s="7" t="str">
        <f>'Sheet2 (2)'!F50</f>
        <v/>
      </c>
    </row>
    <row r="60" spans="2:29" x14ac:dyDescent="0.3">
      <c r="B60" s="5" t="str">
        <f>Sheet2!H51</f>
        <v>21100</v>
      </c>
      <c r="C60" s="6">
        <f>Sheet2!D51</f>
        <v>21.984000000000002</v>
      </c>
      <c r="D60" s="4">
        <f>Sheet2!E51</f>
        <v>8497</v>
      </c>
      <c r="E60" s="14">
        <f>Sheet2!L51</f>
        <v>4</v>
      </c>
      <c r="F60" s="16" t="str">
        <f>Sheet2!J51</f>
        <v/>
      </c>
      <c r="G60" s="18">
        <f>Sheet2!K51</f>
        <v>0.1</v>
      </c>
      <c r="H60" s="17">
        <f>Sheet2!I51</f>
        <v>0.05</v>
      </c>
      <c r="I60" s="7">
        <f>Sheet2!F51</f>
        <v>0.44513888888888886</v>
      </c>
      <c r="V60" s="5" t="str">
        <f>'Sheet2 (2)'!H51</f>
        <v>21100</v>
      </c>
      <c r="W60" s="6">
        <f>'Sheet2 (2)'!D51</f>
        <v>13.831</v>
      </c>
      <c r="X60" s="4">
        <f>'Sheet2 (2)'!E51</f>
        <v>542</v>
      </c>
      <c r="Y60" s="14">
        <f>'Sheet2 (2)'!L51</f>
        <v>0</v>
      </c>
      <c r="Z60" s="16" t="str">
        <f>'Sheet2 (2)'!J51</f>
        <v/>
      </c>
      <c r="AA60" s="18" t="str">
        <f>'Sheet2 (2)'!K51</f>
        <v/>
      </c>
      <c r="AB60" s="17" t="str">
        <f>'Sheet2 (2)'!I51</f>
        <v/>
      </c>
      <c r="AC60" s="7" t="str">
        <f>'Sheet2 (2)'!F51</f>
        <v/>
      </c>
    </row>
    <row r="61" spans="2:29" x14ac:dyDescent="0.3">
      <c r="B61" s="5" t="str">
        <f>Sheet2!H52</f>
        <v>21150</v>
      </c>
      <c r="C61" s="6">
        <f>Sheet2!D52</f>
        <v>22.920999999999999</v>
      </c>
      <c r="D61" s="4">
        <f>Sheet2!E52</f>
        <v>3899</v>
      </c>
      <c r="E61" s="14">
        <f>Sheet2!L52</f>
        <v>0</v>
      </c>
      <c r="F61" s="16" t="str">
        <f>Sheet2!J52</f>
        <v/>
      </c>
      <c r="G61" s="18">
        <f>Sheet2!K52</f>
        <v>0.1</v>
      </c>
      <c r="H61" s="17" t="str">
        <f>Sheet2!I52</f>
        <v/>
      </c>
      <c r="I61" s="7">
        <f>Sheet2!F52</f>
        <v>0.44513888888888886</v>
      </c>
      <c r="V61" s="5" t="str">
        <f>'Sheet2 (2)'!H52</f>
        <v>21150</v>
      </c>
      <c r="W61" s="6">
        <f>'Sheet2 (2)'!D52</f>
        <v>14.512</v>
      </c>
      <c r="X61" s="4">
        <f>'Sheet2 (2)'!E52</f>
        <v>125</v>
      </c>
      <c r="Y61" s="14">
        <f>'Sheet2 (2)'!L52</f>
        <v>0</v>
      </c>
      <c r="Z61" s="16" t="str">
        <f>'Sheet2 (2)'!J52</f>
        <v/>
      </c>
      <c r="AA61" s="18" t="str">
        <f>'Sheet2 (2)'!K52</f>
        <v/>
      </c>
      <c r="AB61" s="17" t="str">
        <f>'Sheet2 (2)'!I52</f>
        <v/>
      </c>
      <c r="AC61" s="7" t="str">
        <f>'Sheet2 (2)'!F52</f>
        <v/>
      </c>
    </row>
    <row r="62" spans="2:29" x14ac:dyDescent="0.3">
      <c r="B62" s="5" t="str">
        <f>Sheet2!H53</f>
        <v>21200</v>
      </c>
      <c r="C62" s="6">
        <f>Sheet2!D53</f>
        <v>22.238</v>
      </c>
      <c r="D62" s="4">
        <f>Sheet2!E53</f>
        <v>4415</v>
      </c>
      <c r="E62" s="14">
        <f>Sheet2!L53</f>
        <v>0</v>
      </c>
      <c r="F62" s="16" t="str">
        <f>Sheet2!J53</f>
        <v/>
      </c>
      <c r="G62" s="18">
        <f>Sheet2!K53</f>
        <v>0.05</v>
      </c>
      <c r="H62" s="17" t="str">
        <f>Sheet2!I53</f>
        <v/>
      </c>
      <c r="I62" s="7">
        <f>Sheet2!F53</f>
        <v>0.46180555555555558</v>
      </c>
      <c r="V62" s="5" t="str">
        <f>'Sheet2 (2)'!H53</f>
        <v>21200</v>
      </c>
      <c r="W62" s="6">
        <f>'Sheet2 (2)'!D53</f>
        <v>15.191000000000001</v>
      </c>
      <c r="X62" s="4">
        <f>'Sheet2 (2)'!E53</f>
        <v>238</v>
      </c>
      <c r="Y62" s="14">
        <f>'Sheet2 (2)'!L53</f>
        <v>0</v>
      </c>
      <c r="Z62" s="16" t="str">
        <f>'Sheet2 (2)'!J53</f>
        <v/>
      </c>
      <c r="AA62" s="18" t="str">
        <f>'Sheet2 (2)'!K53</f>
        <v/>
      </c>
      <c r="AB62" s="17" t="str">
        <f>'Sheet2 (2)'!I53</f>
        <v/>
      </c>
      <c r="AC62" s="7" t="str">
        <f>'Sheet2 (2)'!F53</f>
        <v/>
      </c>
    </row>
    <row r="63" spans="2:29" x14ac:dyDescent="0.3">
      <c r="B63" s="5" t="str">
        <f>Sheet2!H54</f>
        <v>21250</v>
      </c>
      <c r="C63" s="6">
        <f>Sheet2!D54</f>
        <v>23.385000000000002</v>
      </c>
      <c r="D63" s="4">
        <f>Sheet2!E54</f>
        <v>6147</v>
      </c>
      <c r="E63" s="14">
        <f>Sheet2!L54</f>
        <v>200</v>
      </c>
      <c r="F63" s="16" t="str">
        <f>Sheet2!J54</f>
        <v/>
      </c>
      <c r="G63" s="18">
        <f>Sheet2!K54</f>
        <v>0.05</v>
      </c>
      <c r="H63" s="17">
        <f>Sheet2!I54</f>
        <v>0.05</v>
      </c>
      <c r="I63" s="7">
        <f>Sheet2!F54</f>
        <v>0.45277777777777778</v>
      </c>
      <c r="V63" s="5" t="str">
        <f>'Sheet2 (2)'!H54</f>
        <v>21250</v>
      </c>
      <c r="W63" s="6">
        <f>'Sheet2 (2)'!D54</f>
        <v>15.87</v>
      </c>
      <c r="X63" s="4">
        <f>'Sheet2 (2)'!E54</f>
        <v>401</v>
      </c>
      <c r="Y63" s="14">
        <f>'Sheet2 (2)'!L54</f>
        <v>0</v>
      </c>
      <c r="Z63" s="16" t="str">
        <f>'Sheet2 (2)'!J54</f>
        <v/>
      </c>
      <c r="AA63" s="18" t="str">
        <f>'Sheet2 (2)'!K54</f>
        <v/>
      </c>
      <c r="AB63" s="17" t="str">
        <f>'Sheet2 (2)'!I54</f>
        <v/>
      </c>
      <c r="AC63" s="7" t="str">
        <f>'Sheet2 (2)'!F54</f>
        <v/>
      </c>
    </row>
    <row r="64" spans="2:29" x14ac:dyDescent="0.3">
      <c r="B64" s="5" t="str">
        <f>Sheet2!H55</f>
        <v>21300</v>
      </c>
      <c r="C64" s="6">
        <f>Sheet2!D55</f>
        <v>24.202999999999999</v>
      </c>
      <c r="D64" s="4">
        <f>Sheet2!E55</f>
        <v>6585</v>
      </c>
      <c r="E64" s="14">
        <f>Sheet2!L55</f>
        <v>0</v>
      </c>
      <c r="F64" s="16" t="str">
        <f>Sheet2!J55</f>
        <v/>
      </c>
      <c r="G64" s="18">
        <f>Sheet2!K55</f>
        <v>0.05</v>
      </c>
      <c r="H64" s="17" t="str">
        <f>Sheet2!I55</f>
        <v/>
      </c>
      <c r="I64" s="7">
        <f>Sheet2!F55</f>
        <v>0.45347222222222222</v>
      </c>
      <c r="V64" s="5" t="str">
        <f>'Sheet2 (2)'!H55</f>
        <v>21300</v>
      </c>
      <c r="W64" s="6">
        <f>'Sheet2 (2)'!D55</f>
        <v>16.545999999999999</v>
      </c>
      <c r="X64" s="4">
        <f>'Sheet2 (2)'!E55</f>
        <v>1525</v>
      </c>
      <c r="Y64" s="14">
        <f>'Sheet2 (2)'!L55</f>
        <v>0</v>
      </c>
      <c r="Z64" s="16" t="str">
        <f>'Sheet2 (2)'!J55</f>
        <v/>
      </c>
      <c r="AA64" s="18" t="str">
        <f>'Sheet2 (2)'!K55</f>
        <v/>
      </c>
      <c r="AB64" s="17" t="str">
        <f>'Sheet2 (2)'!I55</f>
        <v/>
      </c>
      <c r="AC64" s="7" t="str">
        <f>'Sheet2 (2)'!F55</f>
        <v/>
      </c>
    </row>
    <row r="65" spans="2:29" x14ac:dyDescent="0.3">
      <c r="B65" s="5" t="str">
        <f>Sheet2!H56</f>
        <v>21350</v>
      </c>
      <c r="C65" s="6">
        <f>Sheet2!D56</f>
        <v>24.742999999999999</v>
      </c>
      <c r="D65" s="4">
        <f>Sheet2!E56</f>
        <v>3535</v>
      </c>
      <c r="E65" s="14">
        <f>Sheet2!L56</f>
        <v>0</v>
      </c>
      <c r="F65" s="16" t="str">
        <f>Sheet2!J56</f>
        <v/>
      </c>
      <c r="G65" s="18">
        <f>Sheet2!K56</f>
        <v>0.05</v>
      </c>
      <c r="H65" s="17" t="str">
        <f>Sheet2!I56</f>
        <v/>
      </c>
      <c r="I65" s="7">
        <f>Sheet2!F56</f>
        <v>0.44513888888888886</v>
      </c>
      <c r="V65" s="5" t="str">
        <f>'Sheet2 (2)'!H56</f>
        <v>21350</v>
      </c>
      <c r="W65" s="6">
        <f>'Sheet2 (2)'!D56</f>
        <v>17.22</v>
      </c>
      <c r="X65" s="4">
        <f>'Sheet2 (2)'!E56</f>
        <v>16</v>
      </c>
      <c r="Y65" s="14">
        <f>'Sheet2 (2)'!L56</f>
        <v>0</v>
      </c>
      <c r="Z65" s="16" t="str">
        <f>'Sheet2 (2)'!J56</f>
        <v/>
      </c>
      <c r="AA65" s="18" t="str">
        <f>'Sheet2 (2)'!K56</f>
        <v/>
      </c>
      <c r="AB65" s="17" t="str">
        <f>'Sheet2 (2)'!I56</f>
        <v/>
      </c>
      <c r="AC65" s="7" t="str">
        <f>'Sheet2 (2)'!F56</f>
        <v/>
      </c>
    </row>
    <row r="66" spans="2:29" x14ac:dyDescent="0.3">
      <c r="B66" s="5" t="str">
        <f>Sheet2!H57</f>
        <v>21400</v>
      </c>
      <c r="C66" s="6">
        <f>Sheet2!D57</f>
        <v>25.597000000000001</v>
      </c>
      <c r="D66" s="4">
        <f>Sheet2!E57</f>
        <v>4912</v>
      </c>
      <c r="E66" s="14">
        <f>Sheet2!L57</f>
        <v>0</v>
      </c>
      <c r="F66" s="16" t="str">
        <f>Sheet2!J57</f>
        <v/>
      </c>
      <c r="G66" s="18">
        <f>Sheet2!K57</f>
        <v>0.05</v>
      </c>
      <c r="H66" s="17" t="str">
        <f>Sheet2!I57</f>
        <v/>
      </c>
      <c r="I66" s="7">
        <f>Sheet2!F57</f>
        <v>0.44513888888888886</v>
      </c>
      <c r="V66" s="5" t="str">
        <f>'Sheet2 (2)'!H57</f>
        <v>21400</v>
      </c>
      <c r="W66" s="6">
        <f>'Sheet2 (2)'!D57</f>
        <v>17.893000000000001</v>
      </c>
      <c r="X66" s="4">
        <f>'Sheet2 (2)'!E57</f>
        <v>79</v>
      </c>
      <c r="Y66" s="14">
        <f>'Sheet2 (2)'!L57</f>
        <v>0</v>
      </c>
      <c r="Z66" s="16" t="str">
        <f>'Sheet2 (2)'!J57</f>
        <v/>
      </c>
      <c r="AA66" s="18" t="str">
        <f>'Sheet2 (2)'!K57</f>
        <v/>
      </c>
      <c r="AB66" s="17" t="str">
        <f>'Sheet2 (2)'!I57</f>
        <v/>
      </c>
      <c r="AC66" s="7" t="str">
        <f>'Sheet2 (2)'!F57</f>
        <v/>
      </c>
    </row>
    <row r="67" spans="2:29" x14ac:dyDescent="0.3">
      <c r="B67" s="5" t="str">
        <f>Sheet2!H58</f>
        <v>21450</v>
      </c>
      <c r="C67" s="6">
        <f>Sheet2!D58</f>
        <v>26.399000000000001</v>
      </c>
      <c r="D67" s="4">
        <f>Sheet2!E58</f>
        <v>3429</v>
      </c>
      <c r="E67" s="14">
        <f>Sheet2!L58</f>
        <v>0</v>
      </c>
      <c r="F67" s="16" t="str">
        <f>Sheet2!J58</f>
        <v/>
      </c>
      <c r="G67" s="18">
        <f>Sheet2!K58</f>
        <v>0.05</v>
      </c>
      <c r="H67" s="17" t="str">
        <f>Sheet2!I58</f>
        <v/>
      </c>
      <c r="I67" s="7">
        <f>Sheet2!F58</f>
        <v>0.44513888888888886</v>
      </c>
      <c r="V67" s="5" t="str">
        <f>'Sheet2 (2)'!H58</f>
        <v>21450</v>
      </c>
      <c r="W67" s="6">
        <f>'Sheet2 (2)'!D58</f>
        <v>18.567</v>
      </c>
      <c r="X67" s="4">
        <f>'Sheet2 (2)'!E58</f>
        <v>12</v>
      </c>
      <c r="Y67" s="14">
        <f>'Sheet2 (2)'!L58</f>
        <v>0</v>
      </c>
      <c r="Z67" s="16" t="str">
        <f>'Sheet2 (2)'!J58</f>
        <v/>
      </c>
      <c r="AA67" s="18" t="str">
        <f>'Sheet2 (2)'!K58</f>
        <v/>
      </c>
      <c r="AB67" s="17" t="str">
        <f>'Sheet2 (2)'!I58</f>
        <v/>
      </c>
      <c r="AC67" s="7" t="str">
        <f>'Sheet2 (2)'!F58</f>
        <v/>
      </c>
    </row>
    <row r="68" spans="2:29" x14ac:dyDescent="0.3">
      <c r="B68" s="5" t="str">
        <f>Sheet2!H59</f>
        <v>21500</v>
      </c>
      <c r="C68" s="6">
        <f>Sheet2!D59</f>
        <v>27.245000000000001</v>
      </c>
      <c r="D68" s="4">
        <f>Sheet2!E59</f>
        <v>14517</v>
      </c>
      <c r="E68" s="14">
        <f>Sheet2!L59</f>
        <v>0</v>
      </c>
      <c r="F68" s="16" t="str">
        <f>Sheet2!J59</f>
        <v/>
      </c>
      <c r="G68" s="18">
        <f>Sheet2!K59</f>
        <v>0.05</v>
      </c>
      <c r="H68" s="17" t="str">
        <f>Sheet2!I59</f>
        <v/>
      </c>
      <c r="I68" s="7">
        <f>Sheet2!F59</f>
        <v>0.44513888888888886</v>
      </c>
      <c r="V68" s="5" t="str">
        <f>'Sheet2 (2)'!H59</f>
        <v>21500</v>
      </c>
      <c r="W68" s="6">
        <f>'Sheet2 (2)'!D59</f>
        <v>19.234999999999999</v>
      </c>
      <c r="X68" s="4">
        <f>'Sheet2 (2)'!E59</f>
        <v>52</v>
      </c>
      <c r="Y68" s="14">
        <f>'Sheet2 (2)'!L59</f>
        <v>0</v>
      </c>
      <c r="Z68" s="16" t="str">
        <f>'Sheet2 (2)'!J59</f>
        <v/>
      </c>
      <c r="AA68" s="18" t="str">
        <f>'Sheet2 (2)'!K59</f>
        <v/>
      </c>
      <c r="AB68" s="17" t="str">
        <f>'Sheet2 (2)'!I59</f>
        <v/>
      </c>
      <c r="AC68" s="7" t="str">
        <f>'Sheet2 (2)'!F59</f>
        <v/>
      </c>
    </row>
    <row r="69" spans="2:29" x14ac:dyDescent="0.3">
      <c r="B69" s="5" t="str">
        <f>Sheet2!H60</f>
        <v>21550</v>
      </c>
      <c r="C69" s="6">
        <f>Sheet2!D60</f>
        <v>28.088000000000001</v>
      </c>
      <c r="D69" s="4">
        <f>Sheet2!E60</f>
        <v>1188</v>
      </c>
      <c r="E69" s="14">
        <f>Sheet2!L60</f>
        <v>0</v>
      </c>
      <c r="F69" s="16" t="str">
        <f>Sheet2!J60</f>
        <v/>
      </c>
      <c r="G69" s="18">
        <f>Sheet2!K60</f>
        <v>0.05</v>
      </c>
      <c r="H69" s="17" t="str">
        <f>Sheet2!I60</f>
        <v/>
      </c>
      <c r="I69" s="7">
        <f>Sheet2!F60</f>
        <v>0.44513888888888886</v>
      </c>
      <c r="V69" s="5" t="str">
        <f>'Sheet2 (2)'!H60</f>
        <v>21550</v>
      </c>
      <c r="W69" s="6">
        <f>'Sheet2 (2)'!D60</f>
        <v>19.904</v>
      </c>
      <c r="X69" s="4">
        <f>'Sheet2 (2)'!E60</f>
        <v>2</v>
      </c>
      <c r="Y69" s="14">
        <f>'Sheet2 (2)'!L60</f>
        <v>0</v>
      </c>
      <c r="Z69" s="16" t="str">
        <f>'Sheet2 (2)'!J60</f>
        <v/>
      </c>
      <c r="AA69" s="18" t="str">
        <f>'Sheet2 (2)'!K60</f>
        <v/>
      </c>
      <c r="AB69" s="17" t="str">
        <f>'Sheet2 (2)'!I60</f>
        <v/>
      </c>
      <c r="AC69" s="7" t="str">
        <f>'Sheet2 (2)'!F60</f>
        <v/>
      </c>
    </row>
    <row r="70" spans="2:29" x14ac:dyDescent="0.3">
      <c r="B70" s="5" t="str">
        <f>Sheet2!H61</f>
        <v>21600</v>
      </c>
      <c r="C70" s="6">
        <f>Sheet2!D61</f>
        <v>28.925999999999998</v>
      </c>
      <c r="D70" s="43">
        <f>Sheet2!E61</f>
        <v>9009</v>
      </c>
      <c r="E70" s="44">
        <f>Sheet2!L61</f>
        <v>0</v>
      </c>
      <c r="F70" s="45" t="str">
        <f>Sheet2!J61</f>
        <v/>
      </c>
      <c r="G70" s="46">
        <f>Sheet2!K61</f>
        <v>0.05</v>
      </c>
      <c r="H70" s="47" t="str">
        <f>Sheet2!I61</f>
        <v/>
      </c>
      <c r="I70" s="48">
        <f>Sheet2!F61</f>
        <v>0.44513888888888886</v>
      </c>
      <c r="V70" s="49" t="str">
        <f>'Sheet2 (2)'!H61</f>
        <v>21600</v>
      </c>
      <c r="W70" s="50">
        <f>'Sheet2 (2)'!D61</f>
        <v>20.571000000000002</v>
      </c>
      <c r="X70" s="43">
        <f>'Sheet2 (2)'!E61</f>
        <v>1</v>
      </c>
      <c r="Y70" s="44">
        <f>'Sheet2 (2)'!L61</f>
        <v>0</v>
      </c>
      <c r="Z70" s="45" t="str">
        <f>'Sheet2 (2)'!J61</f>
        <v/>
      </c>
      <c r="AA70" s="46" t="str">
        <f>'Sheet2 (2)'!K61</f>
        <v/>
      </c>
      <c r="AB70" s="47" t="str">
        <f>'Sheet2 (2)'!I61</f>
        <v/>
      </c>
      <c r="AC70" s="48" t="str">
        <f>'Sheet2 (2)'!F61</f>
        <v/>
      </c>
    </row>
    <row r="71" spans="2:29" x14ac:dyDescent="0.3">
      <c r="B71" s="51"/>
      <c r="C71" s="83" t="s">
        <v>28</v>
      </c>
      <c r="D71" s="83"/>
      <c r="E71" s="83"/>
      <c r="F71" s="52"/>
      <c r="G71" s="83" t="s">
        <v>29</v>
      </c>
      <c r="H71" s="83"/>
      <c r="I71" s="83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3"/>
    </row>
    <row r="72" spans="2:29" x14ac:dyDescent="0.3">
      <c r="B72" s="12"/>
    </row>
    <row r="73" spans="2:29" x14ac:dyDescent="0.3">
      <c r="B73" s="12"/>
    </row>
  </sheetData>
  <sheetProtection algorithmName="SHA-512" hashValue="aNSCUPsPZ9sClEb3htA8UI6Z3BSvJ31y6CufUw+WhOA/2995UnTMc+5vU9ZFlDyGt8qQreYNDOqT3/tp0r+mSg==" saltValue="yBTmkKoOtDRHkc/jZUURTQ==" spinCount="100000" sheet="1" objects="1" scenarios="1" selectLockedCells="1"/>
  <mergeCells count="21">
    <mergeCell ref="C71:E71"/>
    <mergeCell ref="G71:I71"/>
    <mergeCell ref="J58:U58"/>
    <mergeCell ref="L5:M5"/>
    <mergeCell ref="W5:X5"/>
    <mergeCell ref="J46:U46"/>
    <mergeCell ref="J27:U27"/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85"/>
    <col min="3" max="3" width="18.75" style="85" customWidth="1"/>
    <col min="4" max="4" width="9" style="85"/>
    <col min="5" max="5" width="11.25" style="85" customWidth="1"/>
    <col min="6" max="6" width="12.875" style="85" customWidth="1"/>
    <col min="7" max="7" width="14.75" style="85" bestFit="1" customWidth="1"/>
    <col min="8" max="8" width="19.125" style="91" customWidth="1"/>
    <col min="9" max="9" width="11.625" style="88" bestFit="1" customWidth="1"/>
    <col min="10" max="10" width="11.5" style="85" customWidth="1"/>
    <col min="11" max="11" width="9" style="85"/>
    <col min="12" max="12" width="13.875" style="85" customWidth="1"/>
    <col min="13" max="13" width="12.625" style="89" bestFit="1" customWidth="1"/>
    <col min="14" max="14" width="15.75" style="85" customWidth="1"/>
    <col min="15" max="16384" width="9" style="85"/>
  </cols>
  <sheetData>
    <row r="1" spans="3:14" x14ac:dyDescent="0.3">
      <c r="C1" s="85" t="str">
        <f t="shared" ref="C1:C29" si="0">LEFT(C2,SEARCH($B$31,C2))&amp;TEXT(RIGHT(C2,(LEN(C2)-SEARCH($B$31,C2))),"#")-$A$30</f>
        <v>C.US.EPV1518600</v>
      </c>
      <c r="D1" s="85" t="str">
        <f>RTD("cqg.rtd",,"ContractData","OptVal("&amp;C1&amp;",ImpliedVolatility,""Black"")","Close")</f>
        <v/>
      </c>
      <c r="E1" s="85">
        <f>RTD("cqg.rtd", ,"ContractData",C1, "COI",, "T")</f>
        <v>597</v>
      </c>
      <c r="F1" s="86">
        <f>RTD("cqg.rtd", ,"ContractData",C1, "BidAskorTradeTiMe",, "T")</f>
        <v>0.42430555555555555</v>
      </c>
      <c r="G1" s="86">
        <f>RTD("cqg.rtd", ,"SystemInfo", "Linetime")</f>
        <v>42290.486886574072</v>
      </c>
      <c r="H1" s="87" t="str">
        <f>RIGHT(C1,SEARCH($B$31,C1)-3)</f>
        <v>18600</v>
      </c>
      <c r="I1" s="88" t="str">
        <f>RTD("cqg.rtd", ,"ContractData",C1, "LastTradeToday",, "T")</f>
        <v/>
      </c>
      <c r="J1" s="85">
        <f>RTD("cqg.rtd", ,"ContractData",C1, "Bid",, "T")</f>
        <v>130</v>
      </c>
      <c r="K1" s="89" t="str">
        <f>RTD("cqg.rtd", ,"ContractData",C1, "Ask",, "T")</f>
        <v/>
      </c>
      <c r="L1" s="85">
        <f>RTD("cqg.rtd", ,"ContractData",C1, "T_CVol",, "T")</f>
        <v>0</v>
      </c>
      <c r="M1" s="89" t="e">
        <f>IF(L1&lt;&gt;0,D1,NA())</f>
        <v>#N/A</v>
      </c>
    </row>
    <row r="2" spans="3:14" x14ac:dyDescent="0.3">
      <c r="C2" s="85" t="str">
        <f t="shared" si="0"/>
        <v>C.US.EPV1518650</v>
      </c>
      <c r="D2" s="85">
        <f>RTD("cqg.rtd",,"ContractData","OptVal("&amp;C2&amp;",ImpliedVolatility,""Black"")","Close")</f>
        <v>21.692</v>
      </c>
      <c r="E2" s="85">
        <f>RTD("cqg.rtd", ,"ContractData",C2, "COI",, "T")</f>
        <v>300</v>
      </c>
      <c r="F2" s="86" t="str">
        <f>RTD("cqg.rtd", ,"ContractData",C2, "BidAskorTradeTiMe",, "T")</f>
        <v/>
      </c>
      <c r="G2" s="86">
        <f t="shared" ref="G2:G61" ca="1" si="1">NOW()+1/24</f>
        <v>42290.486890740736</v>
      </c>
      <c r="H2" s="87" t="str">
        <f t="shared" ref="H2:H61" si="2">RIGHT(C2,SEARCH($B$31,C2)-3)</f>
        <v>18650</v>
      </c>
      <c r="I2" s="88" t="str">
        <f>RTD("cqg.rtd", ,"ContractData",C2, "LastTradeToday",, "T")</f>
        <v/>
      </c>
      <c r="J2" s="85" t="str">
        <f>RTD("cqg.rtd", ,"ContractData",C2, "Bid",, "T")</f>
        <v/>
      </c>
      <c r="K2" s="89" t="str">
        <f>RTD("cqg.rtd", ,"ContractData",C2, "Ask",, "T")</f>
        <v/>
      </c>
      <c r="L2" s="85">
        <f>RTD("cqg.rtd", ,"ContractData",C2, "T_CVol",, "T")</f>
        <v>0</v>
      </c>
      <c r="M2" s="89" t="e">
        <f t="shared" ref="M2:M61" si="3">IF(L2&lt;&gt;0,D2,NA())</f>
        <v>#N/A</v>
      </c>
    </row>
    <row r="3" spans="3:14" x14ac:dyDescent="0.3">
      <c r="C3" s="85" t="str">
        <f t="shared" si="0"/>
        <v>C.US.EPV1518700</v>
      </c>
      <c r="D3" s="85">
        <f>RTD("cqg.rtd",,"ContractData","OptVal("&amp;C3&amp;",ImpliedVolatility,""Black"")","Close")</f>
        <v>30.701000000000001</v>
      </c>
      <c r="E3" s="85">
        <f>RTD("cqg.rtd", ,"ContractData",C3, "COI",, "T")</f>
        <v>1127</v>
      </c>
      <c r="F3" s="86" t="str">
        <f>RTD("cqg.rtd", ,"ContractData",C3, "BidAskorTradeTiMe",, "T")</f>
        <v/>
      </c>
      <c r="G3" s="86">
        <f t="shared" ca="1" si="1"/>
        <v>42290.486890740736</v>
      </c>
      <c r="H3" s="87" t="str">
        <f t="shared" si="2"/>
        <v>18700</v>
      </c>
      <c r="I3" s="88" t="str">
        <f>RTD("cqg.rtd", ,"ContractData",C3, "LastTradeToday",, "T")</f>
        <v/>
      </c>
      <c r="J3" s="85" t="str">
        <f>RTD("cqg.rtd", ,"ContractData",C3, "Bid",, "T")</f>
        <v/>
      </c>
      <c r="K3" s="89" t="str">
        <f>RTD("cqg.rtd", ,"ContractData",C3, "Ask",, "T")</f>
        <v/>
      </c>
      <c r="L3" s="85">
        <f>RTD("cqg.rtd", ,"ContractData",C3, "T_CVol",, "T")</f>
        <v>0</v>
      </c>
      <c r="M3" s="89" t="e">
        <f t="shared" si="3"/>
        <v>#N/A</v>
      </c>
      <c r="N3" s="90"/>
    </row>
    <row r="4" spans="3:14" x14ac:dyDescent="0.3">
      <c r="C4" s="85" t="str">
        <f t="shared" si="0"/>
        <v>C.US.EPV1518750</v>
      </c>
      <c r="D4" s="85">
        <f>RTD("cqg.rtd",,"ContractData","OptVal("&amp;C4&amp;",ImpliedVolatility,""Black"")","Close")</f>
        <v>29.713000000000001</v>
      </c>
      <c r="E4" s="85">
        <f>RTD("cqg.rtd", ,"ContractData",C4, "COI",, "T")</f>
        <v>1985</v>
      </c>
      <c r="F4" s="86" t="str">
        <f>RTD("cqg.rtd", ,"ContractData",C4, "BidAskorTradeTiMe",, "T")</f>
        <v/>
      </c>
      <c r="G4" s="86">
        <f t="shared" ca="1" si="1"/>
        <v>42290.486890740736</v>
      </c>
      <c r="H4" s="87" t="str">
        <f t="shared" si="2"/>
        <v>18750</v>
      </c>
      <c r="I4" s="88" t="str">
        <f>RTD("cqg.rtd", ,"ContractData",C4, "LastTradeToday",, "T")</f>
        <v/>
      </c>
      <c r="J4" s="85" t="str">
        <f>RTD("cqg.rtd", ,"ContractData",C4, "Bid",, "T")</f>
        <v/>
      </c>
      <c r="K4" s="89" t="str">
        <f>RTD("cqg.rtd", ,"ContractData",C4, "Ask",, "T")</f>
        <v/>
      </c>
      <c r="L4" s="85">
        <f>RTD("cqg.rtd", ,"ContractData",C4, "T_CVol",, "T")</f>
        <v>0</v>
      </c>
      <c r="M4" s="89" t="e">
        <f t="shared" si="3"/>
        <v>#N/A</v>
      </c>
    </row>
    <row r="5" spans="3:14" x14ac:dyDescent="0.3">
      <c r="C5" s="85" t="str">
        <f t="shared" si="0"/>
        <v>C.US.EPV1518800</v>
      </c>
      <c r="D5" s="85">
        <f>RTD("cqg.rtd",,"ContractData","OptVal("&amp;C5&amp;",ImpliedVolatility,""Black"")","Close")</f>
        <v>22.09</v>
      </c>
      <c r="E5" s="85">
        <f>RTD("cqg.rtd", ,"ContractData",C5, "COI",, "T")</f>
        <v>2491</v>
      </c>
      <c r="F5" s="86">
        <f>RTD("cqg.rtd", ,"ContractData",C5, "BidAskorTradeTiMe",, "T")</f>
        <v>0.41319444444444442</v>
      </c>
      <c r="G5" s="86">
        <f t="shared" ca="1" si="1"/>
        <v>42290.486890740736</v>
      </c>
      <c r="H5" s="87" t="str">
        <f t="shared" si="2"/>
        <v>18800</v>
      </c>
      <c r="I5" s="88">
        <f>RTD("cqg.rtd", ,"ContractData",C5, "LastTradeToday",, "T")</f>
        <v>132</v>
      </c>
      <c r="J5" s="85" t="str">
        <f>RTD("cqg.rtd", ,"ContractData",C5, "Bid",, "T")</f>
        <v/>
      </c>
      <c r="K5" s="89" t="str">
        <f>RTD("cqg.rtd", ,"ContractData",C5, "Ask",, "T")</f>
        <v/>
      </c>
      <c r="L5" s="85">
        <f>RTD("cqg.rtd", ,"ContractData",C5, "T_CVol",, "T")</f>
        <v>1</v>
      </c>
      <c r="M5" s="89">
        <f t="shared" si="3"/>
        <v>22.09</v>
      </c>
    </row>
    <row r="6" spans="3:14" x14ac:dyDescent="0.3">
      <c r="C6" s="85" t="str">
        <f t="shared" si="0"/>
        <v>C.US.EPV1518850</v>
      </c>
      <c r="D6" s="85" t="str">
        <f>RTD("cqg.rtd",,"ContractData","OptVal("&amp;C6&amp;",ImpliedVolatility,""Black"")","Close")</f>
        <v/>
      </c>
      <c r="E6" s="85">
        <f>RTD("cqg.rtd", ,"ContractData",C6, "COI",, "T")</f>
        <v>1647</v>
      </c>
      <c r="F6" s="86">
        <f>RTD("cqg.rtd", ,"ContractData",C6, "BidAskorTradeTiMe",, "T")</f>
        <v>0.47291666666666665</v>
      </c>
      <c r="G6" s="86">
        <f t="shared" ca="1" si="1"/>
        <v>42290.486890740736</v>
      </c>
      <c r="H6" s="87" t="str">
        <f t="shared" si="2"/>
        <v>18850</v>
      </c>
      <c r="I6" s="88" t="str">
        <f>RTD("cqg.rtd", ,"ContractData",C6, "LastTradeToday",, "T")</f>
        <v/>
      </c>
      <c r="J6" s="85">
        <f>RTD("cqg.rtd", ,"ContractData",C6, "Bid",, "T")</f>
        <v>50</v>
      </c>
      <c r="K6" s="89">
        <f>RTD("cqg.rtd", ,"ContractData",C6, "Ask",, "T")</f>
        <v>175</v>
      </c>
      <c r="L6" s="85">
        <f>RTD("cqg.rtd", ,"ContractData",C6, "T_CVol",, "T")</f>
        <v>0</v>
      </c>
      <c r="M6" s="89" t="e">
        <f t="shared" si="3"/>
        <v>#N/A</v>
      </c>
    </row>
    <row r="7" spans="3:14" x14ac:dyDescent="0.3">
      <c r="C7" s="85" t="str">
        <f t="shared" si="0"/>
        <v>C.US.EPV1518900</v>
      </c>
      <c r="D7" s="85">
        <f>RTD("cqg.rtd",,"ContractData","OptVal("&amp;C7&amp;",ImpliedVolatility,""Black"")","Close")</f>
        <v>26.742000000000001</v>
      </c>
      <c r="E7" s="85">
        <f>RTD("cqg.rtd", ,"ContractData",C7, "COI",, "T")</f>
        <v>1565</v>
      </c>
      <c r="F7" s="86" t="str">
        <f>RTD("cqg.rtd", ,"ContractData",C7, "BidAskorTradeTiMe",, "T")</f>
        <v/>
      </c>
      <c r="G7" s="86">
        <f t="shared" ca="1" si="1"/>
        <v>42290.486890740736</v>
      </c>
      <c r="H7" s="87" t="str">
        <f t="shared" si="2"/>
        <v>18900</v>
      </c>
      <c r="I7" s="88" t="str">
        <f>RTD("cqg.rtd", ,"ContractData",C7, "LastTradeToday",, "T")</f>
        <v/>
      </c>
      <c r="J7" s="85" t="str">
        <f>RTD("cqg.rtd", ,"ContractData",C7, "Bid",, "T")</f>
        <v/>
      </c>
      <c r="K7" s="89" t="str">
        <f>RTD("cqg.rtd", ,"ContractData",C7, "Ask",, "T")</f>
        <v/>
      </c>
      <c r="L7" s="85">
        <f>RTD("cqg.rtd", ,"ContractData",C7, "T_CVol",, "T")</f>
        <v>0</v>
      </c>
      <c r="M7" s="89" t="e">
        <f t="shared" si="3"/>
        <v>#N/A</v>
      </c>
    </row>
    <row r="8" spans="3:14" x14ac:dyDescent="0.3">
      <c r="C8" s="85" t="str">
        <f t="shared" si="0"/>
        <v>C.US.EPV1518950</v>
      </c>
      <c r="D8" s="85">
        <f>RTD("cqg.rtd",,"ContractData","OptVal("&amp;C8&amp;",ImpliedVolatility,""Black"")","Close")</f>
        <v>25.75</v>
      </c>
      <c r="E8" s="85">
        <f>RTD("cqg.rtd", ,"ContractData",C8, "COI",, "T")</f>
        <v>947</v>
      </c>
      <c r="F8" s="86" t="str">
        <f>RTD("cqg.rtd", ,"ContractData",C8, "BidAskorTradeTiMe",, "T")</f>
        <v/>
      </c>
      <c r="G8" s="86">
        <f t="shared" ca="1" si="1"/>
        <v>42290.486890740736</v>
      </c>
      <c r="H8" s="87" t="str">
        <f t="shared" si="2"/>
        <v>18950</v>
      </c>
      <c r="I8" s="88" t="str">
        <f>RTD("cqg.rtd", ,"ContractData",C8, "LastTradeToday",, "T")</f>
        <v/>
      </c>
      <c r="J8" s="85" t="str">
        <f>RTD("cqg.rtd", ,"ContractData",C8, "Bid",, "T")</f>
        <v/>
      </c>
      <c r="K8" s="89" t="str">
        <f>RTD("cqg.rtd", ,"ContractData",C8, "Ask",, "T")</f>
        <v/>
      </c>
      <c r="L8" s="85">
        <f>RTD("cqg.rtd", ,"ContractData",C8, "T_CVol",, "T")</f>
        <v>0</v>
      </c>
      <c r="M8" s="89" t="e">
        <f t="shared" si="3"/>
        <v>#N/A</v>
      </c>
    </row>
    <row r="9" spans="3:14" x14ac:dyDescent="0.3">
      <c r="C9" s="85" t="str">
        <f t="shared" si="0"/>
        <v>C.US.EPV1519000</v>
      </c>
      <c r="D9" s="85">
        <f>RTD("cqg.rtd",,"ContractData","OptVal("&amp;C9&amp;",ImpliedVolatility,""Black"")","Close")</f>
        <v>38.042999999999999</v>
      </c>
      <c r="E9" s="85">
        <f>RTD("cqg.rtd", ,"ContractData",C9, "COI",, "T")</f>
        <v>5242</v>
      </c>
      <c r="F9" s="86">
        <f>RTD("cqg.rtd", ,"ContractData",C9, "BidAskorTradeTiMe",, "T")</f>
        <v>0.4861111111111111</v>
      </c>
      <c r="G9" s="86">
        <f t="shared" ca="1" si="1"/>
        <v>42290.486890740736</v>
      </c>
      <c r="H9" s="87" t="str">
        <f t="shared" si="2"/>
        <v>19000</v>
      </c>
      <c r="I9" s="88">
        <f>RTD("cqg.rtd", ,"ContractData",C9, "LastTradeToday",, "T")</f>
        <v>99.5</v>
      </c>
      <c r="J9" s="85">
        <f>RTD("cqg.rtd", ,"ContractData",C9, "Bid",, "T")</f>
        <v>108.5</v>
      </c>
      <c r="K9" s="89">
        <f>RTD("cqg.rtd", ,"ContractData",C9, "Ask",, "T")</f>
        <v>110.5</v>
      </c>
      <c r="L9" s="85">
        <f>RTD("cqg.rtd", ,"ContractData",C9, "T_CVol",, "T")</f>
        <v>8</v>
      </c>
      <c r="M9" s="89">
        <f t="shared" si="3"/>
        <v>38.042999999999999</v>
      </c>
    </row>
    <row r="10" spans="3:14" x14ac:dyDescent="0.3">
      <c r="C10" s="85" t="str">
        <f t="shared" si="0"/>
        <v>C.US.EPV1519050</v>
      </c>
      <c r="D10" s="85" t="str">
        <f>RTD("cqg.rtd",,"ContractData","OptVal("&amp;C10&amp;",ImpliedVolatility,""Black"")","Close")</f>
        <v/>
      </c>
      <c r="E10" s="85">
        <f>RTD("cqg.rtd", ,"ContractData",C10, "COI",, "T")</f>
        <v>3273</v>
      </c>
      <c r="F10" s="86">
        <f>RTD("cqg.rtd", ,"ContractData",C10, "BidAskorTradeTiMe",, "T")</f>
        <v>0.48541666666666666</v>
      </c>
      <c r="G10" s="86">
        <f t="shared" ca="1" si="1"/>
        <v>42290.486890740736</v>
      </c>
      <c r="H10" s="87" t="str">
        <f t="shared" si="2"/>
        <v>19050</v>
      </c>
      <c r="I10" s="88">
        <f>RTD("cqg.rtd", ,"ContractData",C10, "LastTradeToday",, "T")</f>
        <v>97</v>
      </c>
      <c r="J10" s="85">
        <f>RTD("cqg.rtd", ,"ContractData",C10, "Bid",, "T")</f>
        <v>103.25</v>
      </c>
      <c r="K10" s="89">
        <f>RTD("cqg.rtd", ,"ContractData",C10, "Ask",, "T")</f>
        <v>105.5</v>
      </c>
      <c r="L10" s="85">
        <f>RTD("cqg.rtd", ,"ContractData",C10, "T_CVol",, "T")</f>
        <v>3</v>
      </c>
      <c r="M10" s="89" t="str">
        <f t="shared" si="3"/>
        <v/>
      </c>
    </row>
    <row r="11" spans="3:14" x14ac:dyDescent="0.3">
      <c r="C11" s="85" t="str">
        <f t="shared" si="0"/>
        <v>C.US.EPV1519100</v>
      </c>
      <c r="D11" s="85" t="str">
        <f>RTD("cqg.rtd",,"ContractData","OptVal("&amp;C11&amp;",ImpliedVolatility,""Black"")","Close")</f>
        <v/>
      </c>
      <c r="E11" s="85">
        <f>RTD("cqg.rtd", ,"ContractData",C11, "COI",, "T")</f>
        <v>2676</v>
      </c>
      <c r="F11" s="86">
        <f>RTD("cqg.rtd", ,"ContractData",C11, "BidAskorTradeTiMe",, "T")</f>
        <v>0.48680555555555555</v>
      </c>
      <c r="G11" s="86">
        <f t="shared" ca="1" si="1"/>
        <v>42290.486890740736</v>
      </c>
      <c r="H11" s="87" t="str">
        <f t="shared" si="2"/>
        <v>19100</v>
      </c>
      <c r="I11" s="88" t="str">
        <f>RTD("cqg.rtd", ,"ContractData",C11, "LastTradeToday",, "T")</f>
        <v/>
      </c>
      <c r="J11" s="85">
        <f>RTD("cqg.rtd", ,"ContractData",C11, "Bid",, "T")</f>
        <v>98.25</v>
      </c>
      <c r="K11" s="89">
        <f>RTD("cqg.rtd", ,"ContractData",C11, "Ask",, "T")</f>
        <v>100.75</v>
      </c>
      <c r="L11" s="85">
        <f>RTD("cqg.rtd", ,"ContractData",C11, "T_CVol",, "T")</f>
        <v>0</v>
      </c>
      <c r="M11" s="89" t="e">
        <f t="shared" si="3"/>
        <v>#N/A</v>
      </c>
    </row>
    <row r="12" spans="3:14" x14ac:dyDescent="0.3">
      <c r="C12" s="85" t="str">
        <f t="shared" si="0"/>
        <v>C.US.EPV1519150</v>
      </c>
      <c r="D12" s="85" t="str">
        <f>RTD("cqg.rtd",,"ContractData","OptVal("&amp;C12&amp;",ImpliedVolatility,""Black"")","Close")</f>
        <v/>
      </c>
      <c r="E12" s="85">
        <f>RTD("cqg.rtd", ,"ContractData",C12, "COI",, "T")</f>
        <v>1626</v>
      </c>
      <c r="F12" s="86">
        <f>RTD("cqg.rtd", ,"ContractData",C12, "BidAskorTradeTiMe",, "T")</f>
        <v>0.48541666666666666</v>
      </c>
      <c r="G12" s="86">
        <f t="shared" ca="1" si="1"/>
        <v>42290.486890740736</v>
      </c>
      <c r="H12" s="87" t="str">
        <f t="shared" si="2"/>
        <v>19150</v>
      </c>
      <c r="I12" s="88" t="str">
        <f>RTD("cqg.rtd", ,"ContractData",C12, "LastTradeToday",, "T")</f>
        <v/>
      </c>
      <c r="J12" s="85">
        <f>RTD("cqg.rtd", ,"ContractData",C12, "Bid",, "T")</f>
        <v>93.5</v>
      </c>
      <c r="K12" s="89">
        <f>RTD("cqg.rtd", ,"ContractData",C12, "Ask",, "T")</f>
        <v>95.75</v>
      </c>
      <c r="L12" s="85">
        <f>RTD("cqg.rtd", ,"ContractData",C12, "T_CVol",, "T")</f>
        <v>0</v>
      </c>
      <c r="M12" s="89" t="e">
        <f t="shared" si="3"/>
        <v>#N/A</v>
      </c>
    </row>
    <row r="13" spans="3:14" x14ac:dyDescent="0.3">
      <c r="C13" s="85" t="str">
        <f t="shared" si="0"/>
        <v>C.US.EPV1519200</v>
      </c>
      <c r="D13" s="85" t="str">
        <f>RTD("cqg.rtd",,"ContractData","OptVal("&amp;C13&amp;",ImpliedVolatility,""Black"")","Close")</f>
        <v/>
      </c>
      <c r="E13" s="85">
        <f>RTD("cqg.rtd", ,"ContractData",C13, "COI",, "T")</f>
        <v>2308</v>
      </c>
      <c r="F13" s="86">
        <f>RTD("cqg.rtd", ,"ContractData",C13, "BidAskorTradeTiMe",, "T")</f>
        <v>0.48541666666666666</v>
      </c>
      <c r="G13" s="86">
        <f t="shared" ca="1" si="1"/>
        <v>42290.486890740736</v>
      </c>
      <c r="H13" s="87" t="str">
        <f t="shared" si="2"/>
        <v>19200</v>
      </c>
      <c r="I13" s="88">
        <f>RTD("cqg.rtd", ,"ContractData",C13, "LastTradeToday",, "T")</f>
        <v>88.5</v>
      </c>
      <c r="J13" s="85">
        <f>RTD("cqg.rtd", ,"ContractData",C13, "Bid",, "T")</f>
        <v>88.5</v>
      </c>
      <c r="K13" s="89">
        <f>RTD("cqg.rtd", ,"ContractData",C13, "Ask",, "T")</f>
        <v>90.75</v>
      </c>
      <c r="L13" s="85">
        <f>RTD("cqg.rtd", ,"ContractData",C13, "T_CVol",, "T")</f>
        <v>10</v>
      </c>
      <c r="M13" s="89" t="str">
        <f t="shared" si="3"/>
        <v/>
      </c>
    </row>
    <row r="14" spans="3:14" x14ac:dyDescent="0.3">
      <c r="C14" s="85" t="str">
        <f t="shared" si="0"/>
        <v>C.US.EPV1519250</v>
      </c>
      <c r="D14" s="85" t="str">
        <f>RTD("cqg.rtd",,"ContractData","OptVal("&amp;C14&amp;",ImpliedVolatility,""Black"")","Close")</f>
        <v/>
      </c>
      <c r="E14" s="85">
        <f>RTD("cqg.rtd", ,"ContractData",C14, "COI",, "T")</f>
        <v>4433</v>
      </c>
      <c r="F14" s="86">
        <f>RTD("cqg.rtd", ,"ContractData",C14, "BidAskorTradeTiMe",, "T")</f>
        <v>0.48680555555555555</v>
      </c>
      <c r="G14" s="86">
        <f t="shared" ca="1" si="1"/>
        <v>42290.486890740736</v>
      </c>
      <c r="H14" s="87" t="str">
        <f t="shared" si="2"/>
        <v>19250</v>
      </c>
      <c r="I14" s="88">
        <f>RTD("cqg.rtd", ,"ContractData",C14, "LastTradeToday",, "T")</f>
        <v>86.5</v>
      </c>
      <c r="J14" s="85">
        <f>RTD("cqg.rtd", ,"ContractData",C14, "Bid",, "T")</f>
        <v>83.5</v>
      </c>
      <c r="K14" s="89">
        <f>RTD("cqg.rtd", ,"ContractData",C14, "Ask",, "T")</f>
        <v>85.75</v>
      </c>
      <c r="L14" s="85">
        <f>RTD("cqg.rtd", ,"ContractData",C14, "T_CVol",, "T")</f>
        <v>42</v>
      </c>
      <c r="M14" s="89" t="str">
        <f t="shared" si="3"/>
        <v/>
      </c>
    </row>
    <row r="15" spans="3:14" x14ac:dyDescent="0.3">
      <c r="C15" s="85" t="str">
        <f t="shared" si="0"/>
        <v>C.US.EPV1519300</v>
      </c>
      <c r="D15" s="85">
        <f>RTD("cqg.rtd",,"ContractData","OptVal("&amp;C15&amp;",ImpliedVolatility,""Black"")","Close")</f>
        <v>29.460999999999999</v>
      </c>
      <c r="E15" s="85">
        <f>RTD("cqg.rtd", ,"ContractData",C15, "COI",, "T")</f>
        <v>4705</v>
      </c>
      <c r="F15" s="86">
        <f>RTD("cqg.rtd", ,"ContractData",C15, "BidAskorTradeTiMe",, "T")</f>
        <v>0.48680555555555555</v>
      </c>
      <c r="G15" s="86">
        <f t="shared" ca="1" si="1"/>
        <v>42290.486890740736</v>
      </c>
      <c r="H15" s="87" t="str">
        <f t="shared" si="2"/>
        <v>19300</v>
      </c>
      <c r="I15" s="88" t="str">
        <f>RTD("cqg.rtd", ,"ContractData",C15, "LastTradeToday",, "T")</f>
        <v/>
      </c>
      <c r="J15" s="85">
        <f>RTD("cqg.rtd", ,"ContractData",C15, "Bid",, "T")</f>
        <v>78.5</v>
      </c>
      <c r="K15" s="89">
        <f>RTD("cqg.rtd", ,"ContractData",C15, "Ask",, "T")</f>
        <v>81</v>
      </c>
      <c r="L15" s="85">
        <f>RTD("cqg.rtd", ,"ContractData",C15, "T_CVol",, "T")</f>
        <v>0</v>
      </c>
      <c r="M15" s="89" t="e">
        <f t="shared" si="3"/>
        <v>#N/A</v>
      </c>
    </row>
    <row r="16" spans="3:14" x14ac:dyDescent="0.3">
      <c r="C16" s="85" t="str">
        <f t="shared" si="0"/>
        <v>C.US.EPV1519350</v>
      </c>
      <c r="D16" s="85" t="str">
        <f>RTD("cqg.rtd",,"ContractData","OptVal("&amp;C16&amp;",ImpliedVolatility,""Black"")","Close")</f>
        <v/>
      </c>
      <c r="E16" s="85">
        <f>RTD("cqg.rtd", ,"ContractData",C16, "COI",, "T")</f>
        <v>1945</v>
      </c>
      <c r="F16" s="86">
        <f>RTD("cqg.rtd", ,"ContractData",C16, "BidAskorTradeTiMe",, "T")</f>
        <v>0.48541666666666666</v>
      </c>
      <c r="G16" s="86">
        <f t="shared" ca="1" si="1"/>
        <v>42290.486890740736</v>
      </c>
      <c r="H16" s="87" t="str">
        <f t="shared" si="2"/>
        <v>19350</v>
      </c>
      <c r="I16" s="88">
        <f>RTD("cqg.rtd", ,"ContractData",C16, "LastTradeToday",, "T")</f>
        <v>79</v>
      </c>
      <c r="J16" s="85">
        <f>RTD("cqg.rtd", ,"ContractData",C16, "Bid",, "T")</f>
        <v>73.75</v>
      </c>
      <c r="K16" s="89">
        <f>RTD("cqg.rtd", ,"ContractData",C16, "Ask",, "T")</f>
        <v>76</v>
      </c>
      <c r="L16" s="85">
        <f>RTD("cqg.rtd", ,"ContractData",C16, "T_CVol",, "T")</f>
        <v>12</v>
      </c>
      <c r="M16" s="89" t="str">
        <f t="shared" si="3"/>
        <v/>
      </c>
    </row>
    <row r="17" spans="1:13" x14ac:dyDescent="0.3">
      <c r="C17" s="85" t="str">
        <f t="shared" si="0"/>
        <v>C.US.EPV1519400</v>
      </c>
      <c r="D17" s="85" t="str">
        <f>RTD("cqg.rtd",,"ContractData","OptVal("&amp;C17&amp;",ImpliedVolatility,""Black"")","Close")</f>
        <v/>
      </c>
      <c r="E17" s="85">
        <f>RTD("cqg.rtd", ,"ContractData",C17, "COI",, "T")</f>
        <v>5610</v>
      </c>
      <c r="F17" s="86">
        <f>RTD("cqg.rtd", ,"ContractData",C17, "BidAskorTradeTiMe",, "T")</f>
        <v>0.48541666666666666</v>
      </c>
      <c r="G17" s="86">
        <f t="shared" ca="1" si="1"/>
        <v>42290.486890740736</v>
      </c>
      <c r="H17" s="87" t="str">
        <f t="shared" si="2"/>
        <v>19400</v>
      </c>
      <c r="I17" s="88">
        <f>RTD("cqg.rtd", ,"ContractData",C17, "LastTradeToday",, "T")</f>
        <v>72.5</v>
      </c>
      <c r="J17" s="85">
        <f>RTD("cqg.rtd", ,"ContractData",C17, "Bid",, "T")</f>
        <v>68.75</v>
      </c>
      <c r="K17" s="89">
        <f>RTD("cqg.rtd", ,"ContractData",C17, "Ask",, "T")</f>
        <v>71</v>
      </c>
      <c r="L17" s="85">
        <f>RTD("cqg.rtd", ,"ContractData",C17, "T_CVol",, "T")</f>
        <v>53</v>
      </c>
      <c r="M17" s="89" t="str">
        <f t="shared" si="3"/>
        <v/>
      </c>
    </row>
    <row r="18" spans="1:13" x14ac:dyDescent="0.3">
      <c r="C18" s="85" t="str">
        <f t="shared" si="0"/>
        <v>C.US.EPV1519450</v>
      </c>
      <c r="D18" s="85" t="str">
        <f>RTD("cqg.rtd",,"ContractData","OptVal("&amp;C18&amp;",ImpliedVolatility,""Black"")","Close")</f>
        <v/>
      </c>
      <c r="E18" s="85">
        <f>RTD("cqg.rtd", ,"ContractData",C18, "COI",, "T")</f>
        <v>2339</v>
      </c>
      <c r="F18" s="86">
        <f>RTD("cqg.rtd", ,"ContractData",C18, "BidAskorTradeTiMe",, "T")</f>
        <v>0.48680555555555555</v>
      </c>
      <c r="G18" s="86">
        <f t="shared" ca="1" si="1"/>
        <v>42290.486890740736</v>
      </c>
      <c r="H18" s="87" t="str">
        <f t="shared" si="2"/>
        <v>19450</v>
      </c>
      <c r="I18" s="88">
        <f>RTD("cqg.rtd", ,"ContractData",C18, "LastTradeToday",, "T")</f>
        <v>66</v>
      </c>
      <c r="J18" s="85">
        <f>RTD("cqg.rtd", ,"ContractData",C18, "Bid",, "T")</f>
        <v>63.75</v>
      </c>
      <c r="K18" s="89">
        <f>RTD("cqg.rtd", ,"ContractData",C18, "Ask",, "T")</f>
        <v>66</v>
      </c>
      <c r="L18" s="85">
        <f>RTD("cqg.rtd", ,"ContractData",C18, "T_CVol",, "T")</f>
        <v>2</v>
      </c>
      <c r="M18" s="89" t="str">
        <f t="shared" si="3"/>
        <v/>
      </c>
    </row>
    <row r="19" spans="1:13" x14ac:dyDescent="0.3">
      <c r="C19" s="85" t="str">
        <f t="shared" si="0"/>
        <v>C.US.EPV1519500</v>
      </c>
      <c r="D19" s="85" t="str">
        <f>RTD("cqg.rtd",,"ContractData","OptVal("&amp;C19&amp;",ImpliedVolatility,""Black"")","Close")</f>
        <v/>
      </c>
      <c r="E19" s="85">
        <f>RTD("cqg.rtd", ,"ContractData",C19, "COI",, "T")</f>
        <v>8388</v>
      </c>
      <c r="F19" s="86">
        <f>RTD("cqg.rtd", ,"ContractData",C19, "BidAskorTradeTiMe",, "T")</f>
        <v>0.48541666666666666</v>
      </c>
      <c r="G19" s="86">
        <f t="shared" ca="1" si="1"/>
        <v>42290.486890740736</v>
      </c>
      <c r="H19" s="87" t="str">
        <f t="shared" si="2"/>
        <v>19500</v>
      </c>
      <c r="I19" s="88">
        <f>RTD("cqg.rtd", ,"ContractData",C19, "LastTradeToday",, "T")</f>
        <v>62.5</v>
      </c>
      <c r="J19" s="85">
        <f>RTD("cqg.rtd", ,"ContractData",C19, "Bid",, "T")</f>
        <v>59</v>
      </c>
      <c r="K19" s="89">
        <f>RTD("cqg.rtd", ,"ContractData",C19, "Ask",, "T")</f>
        <v>61.25</v>
      </c>
      <c r="L19" s="85">
        <f>RTD("cqg.rtd", ,"ContractData",C19, "T_CVol",, "T")</f>
        <v>905</v>
      </c>
      <c r="M19" s="89" t="str">
        <f t="shared" si="3"/>
        <v/>
      </c>
    </row>
    <row r="20" spans="1:13" x14ac:dyDescent="0.3">
      <c r="C20" s="85" t="str">
        <f t="shared" si="0"/>
        <v>C.US.EPV1519550</v>
      </c>
      <c r="D20" s="85" t="str">
        <f>RTD("cqg.rtd",,"ContractData","OptVal("&amp;C20&amp;",ImpliedVolatility,""Black"")","Close")</f>
        <v/>
      </c>
      <c r="E20" s="85">
        <f>RTD("cqg.rtd", ,"ContractData",C20, "COI",, "T")</f>
        <v>2944</v>
      </c>
      <c r="F20" s="86">
        <f>RTD("cqg.rtd", ,"ContractData",C20, "BidAskorTradeTiMe",, "T")</f>
        <v>0.48541666666666666</v>
      </c>
      <c r="G20" s="86">
        <f t="shared" ca="1" si="1"/>
        <v>42290.486890740736</v>
      </c>
      <c r="H20" s="87" t="str">
        <f t="shared" si="2"/>
        <v>19550</v>
      </c>
      <c r="I20" s="88">
        <f>RTD("cqg.rtd", ,"ContractData",C20, "LastTradeToday",, "T")</f>
        <v>48.25</v>
      </c>
      <c r="J20" s="85">
        <f>RTD("cqg.rtd", ,"ContractData",C20, "Bid",, "T")</f>
        <v>54.25</v>
      </c>
      <c r="K20" s="89">
        <f>RTD("cqg.rtd", ,"ContractData",C20, "Ask",, "T")</f>
        <v>56.5</v>
      </c>
      <c r="L20" s="85">
        <f>RTD("cqg.rtd", ,"ContractData",C20, "T_CVol",, "T")</f>
        <v>10</v>
      </c>
      <c r="M20" s="89" t="str">
        <f t="shared" si="3"/>
        <v/>
      </c>
    </row>
    <row r="21" spans="1:13" x14ac:dyDescent="0.3">
      <c r="C21" s="85" t="str">
        <f t="shared" si="0"/>
        <v>C.US.EPV1519600</v>
      </c>
      <c r="D21" s="85">
        <f>RTD("cqg.rtd",,"ContractData","OptVal("&amp;C21&amp;",ImpliedVolatility,""Black"")","Close")</f>
        <v>8.0790000000000006</v>
      </c>
      <c r="E21" s="85">
        <f>RTD("cqg.rtd", ,"ContractData",C21, "COI",, "T")</f>
        <v>4577</v>
      </c>
      <c r="F21" s="86">
        <f>RTD("cqg.rtd", ,"ContractData",C21, "BidAskorTradeTiMe",, "T")</f>
        <v>0.48541666666666666</v>
      </c>
      <c r="G21" s="86">
        <f t="shared" ca="1" si="1"/>
        <v>42290.486890740736</v>
      </c>
      <c r="H21" s="87" t="str">
        <f t="shared" si="2"/>
        <v>19600</v>
      </c>
      <c r="I21" s="88">
        <f>RTD("cqg.rtd", ,"ContractData",C21, "LastTradeToday",, "T")</f>
        <v>50</v>
      </c>
      <c r="J21" s="85">
        <f>RTD("cqg.rtd", ,"ContractData",C21, "Bid",, "T")</f>
        <v>49.25</v>
      </c>
      <c r="K21" s="89">
        <f>RTD("cqg.rtd", ,"ContractData",C21, "Ask",, "T")</f>
        <v>51.5</v>
      </c>
      <c r="L21" s="85">
        <f>RTD("cqg.rtd", ,"ContractData",C21, "T_CVol",, "T")</f>
        <v>59</v>
      </c>
      <c r="M21" s="89">
        <f t="shared" si="3"/>
        <v>8.0790000000000006</v>
      </c>
    </row>
    <row r="22" spans="1:13" x14ac:dyDescent="0.3">
      <c r="C22" s="85" t="str">
        <f t="shared" si="0"/>
        <v>C.US.EPV1519650</v>
      </c>
      <c r="D22" s="85">
        <f>RTD("cqg.rtd",,"ContractData","OptVal("&amp;C22&amp;",ImpliedVolatility,""Black"")","Close")</f>
        <v>22.762</v>
      </c>
      <c r="E22" s="85">
        <f>RTD("cqg.rtd", ,"ContractData",C22, "COI",, "T")</f>
        <v>4752</v>
      </c>
      <c r="F22" s="86">
        <f>RTD("cqg.rtd", ,"ContractData",C22, "BidAskorTradeTiMe",, "T")</f>
        <v>0.48541666666666666</v>
      </c>
      <c r="G22" s="86">
        <f t="shared" ca="1" si="1"/>
        <v>42290.486890740736</v>
      </c>
      <c r="H22" s="87" t="str">
        <f t="shared" si="2"/>
        <v>19650</v>
      </c>
      <c r="I22" s="88">
        <f>RTD("cqg.rtd", ,"ContractData",C22, "LastTradeToday",, "T")</f>
        <v>40</v>
      </c>
      <c r="J22" s="85">
        <f>RTD("cqg.rtd", ,"ContractData",C22, "Bid",, "T")</f>
        <v>44.75</v>
      </c>
      <c r="K22" s="89">
        <f>RTD("cqg.rtd", ,"ContractData",C22, "Ask",, "T")</f>
        <v>46.75</v>
      </c>
      <c r="L22" s="85">
        <f>RTD("cqg.rtd", ,"ContractData",C22, "T_CVol",, "T")</f>
        <v>43</v>
      </c>
      <c r="M22" s="89">
        <f t="shared" si="3"/>
        <v>22.762</v>
      </c>
    </row>
    <row r="23" spans="1:13" x14ac:dyDescent="0.3">
      <c r="C23" s="85" t="str">
        <f t="shared" si="0"/>
        <v>C.US.EPV1519700</v>
      </c>
      <c r="D23" s="85">
        <f>RTD("cqg.rtd",,"ContractData","OptVal("&amp;C23&amp;",ImpliedVolatility,""Black"")","Close")</f>
        <v>15.368</v>
      </c>
      <c r="E23" s="85">
        <f>RTD("cqg.rtd", ,"ContractData",C23, "COI",, "T")</f>
        <v>5341</v>
      </c>
      <c r="F23" s="86">
        <f>RTD("cqg.rtd", ,"ContractData",C23, "BidAskorTradeTiMe",, "T")</f>
        <v>0.4861111111111111</v>
      </c>
      <c r="G23" s="86">
        <f t="shared" ca="1" si="1"/>
        <v>42290.486890740736</v>
      </c>
      <c r="H23" s="87" t="str">
        <f t="shared" si="2"/>
        <v>19700</v>
      </c>
      <c r="I23" s="88">
        <f>RTD("cqg.rtd", ,"ContractData",C23, "LastTradeToday",, "T")</f>
        <v>40</v>
      </c>
      <c r="J23" s="85">
        <f>RTD("cqg.rtd", ,"ContractData",C23, "Bid",, "T")</f>
        <v>40</v>
      </c>
      <c r="K23" s="89">
        <f>RTD("cqg.rtd", ,"ContractData",C23, "Ask",, "T")</f>
        <v>42.25</v>
      </c>
      <c r="L23" s="85">
        <f>RTD("cqg.rtd", ,"ContractData",C23, "T_CVol",, "T")</f>
        <v>914</v>
      </c>
      <c r="M23" s="89">
        <f t="shared" si="3"/>
        <v>15.368</v>
      </c>
    </row>
    <row r="24" spans="1:13" x14ac:dyDescent="0.3">
      <c r="C24" s="85" t="str">
        <f t="shared" si="0"/>
        <v>C.US.EPV1519750</v>
      </c>
      <c r="D24" s="85">
        <f>RTD("cqg.rtd",,"ContractData","OptVal("&amp;C24&amp;",ImpliedVolatility,""Black"")","Close")</f>
        <v>13.92</v>
      </c>
      <c r="E24" s="85">
        <f>RTD("cqg.rtd", ,"ContractData",C24, "COI",, "T")</f>
        <v>6329</v>
      </c>
      <c r="F24" s="86">
        <f>RTD("cqg.rtd", ,"ContractData",C24, "BidAskorTradeTiMe",, "T")</f>
        <v>0.48680555555555555</v>
      </c>
      <c r="G24" s="86">
        <f t="shared" ca="1" si="1"/>
        <v>42290.486890740736</v>
      </c>
      <c r="H24" s="87" t="str">
        <f t="shared" si="2"/>
        <v>19750</v>
      </c>
      <c r="I24" s="88">
        <f>RTD("cqg.rtd", ,"ContractData",C24, "LastTradeToday",, "T")</f>
        <v>37</v>
      </c>
      <c r="J24" s="85">
        <f>RTD("cqg.rtd", ,"ContractData",C24, "Bid",, "T")</f>
        <v>35.25</v>
      </c>
      <c r="K24" s="89">
        <f>RTD("cqg.rtd", ,"ContractData",C24, "Ask",, "T")</f>
        <v>37.5</v>
      </c>
      <c r="L24" s="85">
        <f>RTD("cqg.rtd", ,"ContractData",C24, "T_CVol",, "T")</f>
        <v>83</v>
      </c>
      <c r="M24" s="89">
        <f t="shared" si="3"/>
        <v>13.92</v>
      </c>
    </row>
    <row r="25" spans="1:13" x14ac:dyDescent="0.3">
      <c r="C25" s="85" t="str">
        <f t="shared" si="0"/>
        <v>C.US.EPV1519800</v>
      </c>
      <c r="D25" s="85">
        <f>RTD("cqg.rtd",,"ContractData","OptVal("&amp;C25&amp;",ImpliedVolatility,""Black"")","Close")</f>
        <v>19.457999999999998</v>
      </c>
      <c r="E25" s="85">
        <f>RTD("cqg.rtd", ,"ContractData",C25, "COI",, "T")</f>
        <v>7827</v>
      </c>
      <c r="F25" s="86">
        <f>RTD("cqg.rtd", ,"ContractData",C25, "BidAskorTradeTiMe",, "T")</f>
        <v>0.48680555555555555</v>
      </c>
      <c r="G25" s="86">
        <f t="shared" ca="1" si="1"/>
        <v>42290.486890740736</v>
      </c>
      <c r="H25" s="87" t="str">
        <f t="shared" si="2"/>
        <v>19800</v>
      </c>
      <c r="I25" s="88">
        <f>RTD("cqg.rtd", ,"ContractData",C25, "LastTradeToday",, "T")</f>
        <v>31.75</v>
      </c>
      <c r="J25" s="85">
        <f>RTD("cqg.rtd", ,"ContractData",C25, "Bid",, "T")</f>
        <v>30.75</v>
      </c>
      <c r="K25" s="89">
        <f>RTD("cqg.rtd", ,"ContractData",C25, "Ask",, "T")</f>
        <v>33.25</v>
      </c>
      <c r="L25" s="85">
        <f>RTD("cqg.rtd", ,"ContractData",C25, "T_CVol",, "T")</f>
        <v>263</v>
      </c>
      <c r="M25" s="89">
        <f t="shared" si="3"/>
        <v>19.457999999999998</v>
      </c>
    </row>
    <row r="26" spans="1:13" x14ac:dyDescent="0.3">
      <c r="C26" s="85" t="str">
        <f t="shared" si="0"/>
        <v>C.US.EPV1519850</v>
      </c>
      <c r="D26" s="85">
        <f>RTD("cqg.rtd",,"ContractData","OptVal("&amp;C26&amp;",ImpliedVolatility,""Black"")","Close")</f>
        <v>14.974</v>
      </c>
      <c r="E26" s="85">
        <f>RTD("cqg.rtd", ,"ContractData",C26, "COI",, "T")</f>
        <v>4018</v>
      </c>
      <c r="F26" s="86">
        <f>RTD("cqg.rtd", ,"ContractData",C26, "BidAskorTradeTiMe",, "T")</f>
        <v>0.48680555555555555</v>
      </c>
      <c r="G26" s="86">
        <f t="shared" ca="1" si="1"/>
        <v>42290.486890740736</v>
      </c>
      <c r="H26" s="87" t="str">
        <f t="shared" si="2"/>
        <v>19850</v>
      </c>
      <c r="I26" s="88">
        <f>RTD("cqg.rtd", ,"ContractData",C26, "LastTradeToday",, "T")</f>
        <v>29.25</v>
      </c>
      <c r="J26" s="85">
        <f>RTD("cqg.rtd", ,"ContractData",C26, "Bid",, "T")</f>
        <v>27</v>
      </c>
      <c r="K26" s="89">
        <f>RTD("cqg.rtd", ,"ContractData",C26, "Ask",, "T")</f>
        <v>28.25</v>
      </c>
      <c r="L26" s="85">
        <f>RTD("cqg.rtd", ,"ContractData",C26, "T_CVol",, "T")</f>
        <v>13</v>
      </c>
      <c r="M26" s="89">
        <f t="shared" si="3"/>
        <v>14.974</v>
      </c>
    </row>
    <row r="27" spans="1:13" x14ac:dyDescent="0.3">
      <c r="C27" s="85" t="str">
        <f t="shared" si="0"/>
        <v>C.US.EPV1519900</v>
      </c>
      <c r="D27" s="85">
        <f>RTD("cqg.rtd",,"ContractData","OptVal("&amp;C27&amp;",ImpliedVolatility,""Black"")","Close")</f>
        <v>17.013000000000002</v>
      </c>
      <c r="E27" s="85">
        <f>RTD("cqg.rtd", ,"ContractData",C27, "COI",, "T")</f>
        <v>7127</v>
      </c>
      <c r="F27" s="86">
        <f>RTD("cqg.rtd", ,"ContractData",C27, "BidAskorTradeTiMe",, "T")</f>
        <v>0.48680555555555555</v>
      </c>
      <c r="G27" s="86">
        <f t="shared" ca="1" si="1"/>
        <v>42290.486890740736</v>
      </c>
      <c r="H27" s="87" t="str">
        <f t="shared" si="2"/>
        <v>19900</v>
      </c>
      <c r="I27" s="88">
        <f>RTD("cqg.rtd", ,"ContractData",C27, "LastTradeToday",, "T")</f>
        <v>23.25</v>
      </c>
      <c r="J27" s="85">
        <f>RTD("cqg.rtd", ,"ContractData",C27, "Bid",, "T")</f>
        <v>22.75</v>
      </c>
      <c r="K27" s="89">
        <f>RTD("cqg.rtd", ,"ContractData",C27, "Ask",, "T")</f>
        <v>24.25</v>
      </c>
      <c r="L27" s="85">
        <f>RTD("cqg.rtd", ,"ContractData",C27, "T_CVol",, "T")</f>
        <v>139</v>
      </c>
      <c r="M27" s="89">
        <f t="shared" si="3"/>
        <v>17.013000000000002</v>
      </c>
    </row>
    <row r="28" spans="1:13" x14ac:dyDescent="0.3">
      <c r="C28" s="85" t="str">
        <f t="shared" si="0"/>
        <v>C.US.EPV1519950</v>
      </c>
      <c r="D28" s="85">
        <f>RTD("cqg.rtd",,"ContractData","OptVal("&amp;C28&amp;",ImpliedVolatility,""Black"")","Close")</f>
        <v>16.268000000000001</v>
      </c>
      <c r="E28" s="85">
        <f>RTD("cqg.rtd", ,"ContractData",C28, "COI",, "T")</f>
        <v>5552</v>
      </c>
      <c r="F28" s="86">
        <f>RTD("cqg.rtd", ,"ContractData",C28, "BidAskorTradeTiMe",, "T")</f>
        <v>0.48680555555555555</v>
      </c>
      <c r="G28" s="86">
        <f t="shared" ca="1" si="1"/>
        <v>42290.486890740736</v>
      </c>
      <c r="H28" s="87" t="str">
        <f t="shared" si="2"/>
        <v>19950</v>
      </c>
      <c r="I28" s="88">
        <f>RTD("cqg.rtd", ,"ContractData",C28, "LastTradeToday",, "T")</f>
        <v>23</v>
      </c>
      <c r="J28" s="85">
        <f>RTD("cqg.rtd", ,"ContractData",C28, "Bid",, "T")</f>
        <v>19</v>
      </c>
      <c r="K28" s="89">
        <f>RTD("cqg.rtd", ,"ContractData",C28, "Ask",, "T")</f>
        <v>20.25</v>
      </c>
      <c r="L28" s="85">
        <f>RTD("cqg.rtd", ,"ContractData",C28, "T_CVol",, "T")</f>
        <v>428</v>
      </c>
      <c r="M28" s="89">
        <f t="shared" si="3"/>
        <v>16.268000000000001</v>
      </c>
    </row>
    <row r="29" spans="1:13" x14ac:dyDescent="0.3">
      <c r="C29" s="85" t="str">
        <f t="shared" si="0"/>
        <v>C.US.EPV1520000</v>
      </c>
      <c r="D29" s="85">
        <f>RTD("cqg.rtd",,"ContractData","OptVal("&amp;C29&amp;",ImpliedVolatility,""Black"")","Close")</f>
        <v>15.323</v>
      </c>
      <c r="E29" s="85">
        <f>RTD("cqg.rtd", ,"ContractData",C29, "COI",, "T")</f>
        <v>13558</v>
      </c>
      <c r="F29" s="86">
        <f>RTD("cqg.rtd", ,"ContractData",C29, "BidAskorTradeTiMe",, "T")</f>
        <v>0.48680555555555555</v>
      </c>
      <c r="G29" s="86">
        <f t="shared" ca="1" si="1"/>
        <v>42290.486890740736</v>
      </c>
      <c r="H29" s="87" t="str">
        <f t="shared" si="2"/>
        <v>20000</v>
      </c>
      <c r="I29" s="88">
        <f>RTD("cqg.rtd", ,"ContractData",C29, "LastTradeToday",, "T")</f>
        <v>15.5</v>
      </c>
      <c r="J29" s="85">
        <f>RTD("cqg.rtd", ,"ContractData",C29, "Bid",, "T")</f>
        <v>15.5</v>
      </c>
      <c r="K29" s="89">
        <f>RTD("cqg.rtd", ,"ContractData",C29, "Ask",, "T")</f>
        <v>16.5</v>
      </c>
      <c r="L29" s="85">
        <f>RTD("cqg.rtd", ,"ContractData",C29, "T_CVol",, "T")</f>
        <v>1817</v>
      </c>
      <c r="M29" s="89">
        <f t="shared" si="3"/>
        <v>15.323</v>
      </c>
    </row>
    <row r="30" spans="1:13" x14ac:dyDescent="0.3">
      <c r="A30" s="85">
        <f>'Main Display'!F6</f>
        <v>50</v>
      </c>
      <c r="C30" s="85" t="str">
        <f>LEFT(C31,SEARCH($B$31,C31))&amp;TEXT(RIGHT(C31,(LEN(C31)-SEARCH($B$31,C31))),"#")-$A$30</f>
        <v>C.US.EPV1520050</v>
      </c>
      <c r="D30" s="85">
        <f>RTD("cqg.rtd",,"ContractData","OptVal("&amp;C30&amp;",ImpliedVolatility,""Black"")","Close")</f>
        <v>13.948</v>
      </c>
      <c r="E30" s="85">
        <f>RTD("cqg.rtd", ,"ContractData",C30, "COI",, "T")</f>
        <v>5606</v>
      </c>
      <c r="F30" s="86">
        <f>RTD("cqg.rtd", ,"ContractData",C30, "BidAskorTradeTiMe",, "T")</f>
        <v>0.4861111111111111</v>
      </c>
      <c r="G30" s="86">
        <f t="shared" ca="1" si="1"/>
        <v>42290.486890740736</v>
      </c>
      <c r="H30" s="87" t="str">
        <f t="shared" si="2"/>
        <v>20050</v>
      </c>
      <c r="I30" s="88">
        <f>RTD("cqg.rtd", ,"ContractData",C30, "LastTradeToday",, "T")</f>
        <v>12.75</v>
      </c>
      <c r="J30" s="85">
        <f>RTD("cqg.rtd", ,"ContractData",C30, "Bid",, "T")</f>
        <v>12.25</v>
      </c>
      <c r="K30" s="89">
        <f>RTD("cqg.rtd", ,"ContractData",C30, "Ask",, "T")</f>
        <v>12.75</v>
      </c>
      <c r="L30" s="85">
        <f>RTD("cqg.rtd", ,"ContractData",C30, "T_CVol",, "T")</f>
        <v>802</v>
      </c>
      <c r="M30" s="89">
        <f t="shared" si="3"/>
        <v>13.948</v>
      </c>
    </row>
    <row r="31" spans="1:13" x14ac:dyDescent="0.3">
      <c r="A31" s="85" t="str">
        <f>'Main Display'!D5</f>
        <v>EP</v>
      </c>
      <c r="B31" s="85" t="str">
        <f>'Main Display'!E6</f>
        <v>?1</v>
      </c>
      <c r="C31" s="85" t="str">
        <f>RTD("cqg.rtd", ,"ContractData","C.US."&amp;A31&amp;B31, "Symbol",, "T")</f>
        <v>C.US.EPV1520100</v>
      </c>
      <c r="D31" s="85">
        <f>RTD("cqg.rtd",,"ContractData","OptVal("&amp;C31&amp;",ImpliedVolatility,""Black"")","Close")</f>
        <v>14.269</v>
      </c>
      <c r="E31" s="85">
        <f>RTD("cqg.rtd", ,"ContractData",C31, "COI",, "T")</f>
        <v>6601</v>
      </c>
      <c r="F31" s="86">
        <f>RTD("cqg.rtd", ,"ContractData",C31, "BidAskorTradeTiMe",, "T")</f>
        <v>0.48680555555555555</v>
      </c>
      <c r="G31" s="86">
        <f t="shared" ca="1" si="1"/>
        <v>42290.486890740736</v>
      </c>
      <c r="H31" s="87" t="str">
        <f t="shared" si="2"/>
        <v>20100</v>
      </c>
      <c r="I31" s="88">
        <f>RTD("cqg.rtd", ,"ContractData",C31, "LastTradeToday",, "T")</f>
        <v>9.75</v>
      </c>
      <c r="J31" s="85">
        <f>RTD("cqg.rtd", ,"ContractData",C31, "Bid",, "T")</f>
        <v>9.5</v>
      </c>
      <c r="K31" s="89">
        <f>RTD("cqg.rtd", ,"ContractData",C31, "Ask",, "T")</f>
        <v>10</v>
      </c>
      <c r="L31" s="85">
        <f>RTD("cqg.rtd", ,"ContractData",C31, "T_CVol",, "T")</f>
        <v>3277</v>
      </c>
      <c r="M31" s="89">
        <f t="shared" si="3"/>
        <v>14.269</v>
      </c>
    </row>
    <row r="32" spans="1:13" x14ac:dyDescent="0.3">
      <c r="C32" s="85" t="str">
        <f>LEFT(C31,SEARCH($B$31,C31))&amp;TEXT(RIGHT(C31,(LEN(C31)-SEARCH($B$31,C31))),"#")+$A$30</f>
        <v>C.US.EPV1520150</v>
      </c>
      <c r="D32" s="85">
        <f>RTD("cqg.rtd",,"ContractData","OptVal("&amp;C32&amp;",ImpliedVolatility,""Black"")","Close")</f>
        <v>13.196999999999999</v>
      </c>
      <c r="E32" s="85">
        <f>RTD("cqg.rtd", ,"ContractData",C32, "COI",, "T")</f>
        <v>4489</v>
      </c>
      <c r="F32" s="86">
        <f>RTD("cqg.rtd", ,"ContractData",C32, "BidAskorTradeTiMe",, "T")</f>
        <v>0.48680555555555555</v>
      </c>
      <c r="G32" s="86">
        <f t="shared" ca="1" si="1"/>
        <v>42290.486890740736</v>
      </c>
      <c r="H32" s="87" t="str">
        <f t="shared" si="2"/>
        <v>20150</v>
      </c>
      <c r="I32" s="88">
        <f>RTD("cqg.rtd", ,"ContractData",C32, "LastTradeToday",, "T")</f>
        <v>7.25</v>
      </c>
      <c r="J32" s="85">
        <f>RTD("cqg.rtd", ,"ContractData",C32, "Bid",, "T")</f>
        <v>7</v>
      </c>
      <c r="K32" s="89">
        <f>RTD("cqg.rtd", ,"ContractData",C32, "Ask",, "T")</f>
        <v>7.25</v>
      </c>
      <c r="L32" s="85">
        <f>RTD("cqg.rtd", ,"ContractData",C32, "T_CVol",, "T")</f>
        <v>1823</v>
      </c>
      <c r="M32" s="89">
        <f t="shared" si="3"/>
        <v>13.196999999999999</v>
      </c>
    </row>
    <row r="33" spans="3:13" x14ac:dyDescent="0.3">
      <c r="C33" s="85" t="str">
        <f t="shared" ref="C33:C61" si="4">LEFT(C32,SEARCH($B$31,C32))&amp;TEXT(RIGHT(C32,(LEN(C32)-SEARCH($B$31,C32))),"#")+$A$30</f>
        <v>C.US.EPV1520200</v>
      </c>
      <c r="D33" s="85">
        <f>RTD("cqg.rtd",,"ContractData","OptVal("&amp;C33&amp;",ImpliedVolatility,""Black"")","Close")</f>
        <v>12.968</v>
      </c>
      <c r="E33" s="85">
        <f>RTD("cqg.rtd", ,"ContractData",C33, "COI",, "T")</f>
        <v>8378</v>
      </c>
      <c r="F33" s="86">
        <f>RTD("cqg.rtd", ,"ContractData",C33, "BidAskorTradeTiMe",, "T")</f>
        <v>0.4861111111111111</v>
      </c>
      <c r="G33" s="86">
        <f t="shared" ca="1" si="1"/>
        <v>42290.486890740736</v>
      </c>
      <c r="H33" s="87" t="str">
        <f t="shared" si="2"/>
        <v>20200</v>
      </c>
      <c r="I33" s="88">
        <f>RTD("cqg.rtd", ,"ContractData",C33, "LastTradeToday",, "T")</f>
        <v>5</v>
      </c>
      <c r="J33" s="85">
        <f>RTD("cqg.rtd", ,"ContractData",C33, "Bid",, "T")</f>
        <v>4.95</v>
      </c>
      <c r="K33" s="89">
        <f>RTD("cqg.rtd", ,"ContractData",C33, "Ask",, "T")</f>
        <v>5.25</v>
      </c>
      <c r="L33" s="85">
        <f>RTD("cqg.rtd", ,"ContractData",C33, "T_CVol",, "T")</f>
        <v>2068</v>
      </c>
      <c r="M33" s="89">
        <f t="shared" si="3"/>
        <v>12.968</v>
      </c>
    </row>
    <row r="34" spans="3:13" x14ac:dyDescent="0.3">
      <c r="C34" s="85" t="str">
        <f t="shared" si="4"/>
        <v>C.US.EPV1520250</v>
      </c>
      <c r="D34" s="85">
        <f>RTD("cqg.rtd",,"ContractData","OptVal("&amp;C34&amp;",ImpliedVolatility,""Black"")","Close")</f>
        <v>12.82</v>
      </c>
      <c r="E34" s="85">
        <f>RTD("cqg.rtd", ,"ContractData",C34, "COI",, "T")</f>
        <v>9080</v>
      </c>
      <c r="F34" s="86">
        <f>RTD("cqg.rtd", ,"ContractData",C34, "BidAskorTradeTiMe",, "T")</f>
        <v>0.4861111111111111</v>
      </c>
      <c r="G34" s="86">
        <f t="shared" ca="1" si="1"/>
        <v>42290.486890740736</v>
      </c>
      <c r="H34" s="87" t="str">
        <f t="shared" si="2"/>
        <v>20250</v>
      </c>
      <c r="I34" s="88">
        <f>RTD("cqg.rtd", ,"ContractData",C34, "LastTradeToday",, "T")</f>
        <v>3.5</v>
      </c>
      <c r="J34" s="85">
        <f>RTD("cqg.rtd", ,"ContractData",C34, "Bid",, "T")</f>
        <v>3.45</v>
      </c>
      <c r="K34" s="89">
        <f>RTD("cqg.rtd", ,"ContractData",C34, "Ask",, "T")</f>
        <v>3.5500000000000003</v>
      </c>
      <c r="L34" s="85">
        <f>RTD("cqg.rtd", ,"ContractData",C34, "T_CVol",, "T")</f>
        <v>2951</v>
      </c>
      <c r="M34" s="89">
        <f t="shared" si="3"/>
        <v>12.82</v>
      </c>
    </row>
    <row r="35" spans="3:13" x14ac:dyDescent="0.3">
      <c r="C35" s="85" t="str">
        <f t="shared" si="4"/>
        <v>C.US.EPV1520300</v>
      </c>
      <c r="D35" s="85">
        <f>RTD("cqg.rtd",,"ContractData","OptVal("&amp;C35&amp;",ImpliedVolatility,""Black"")","Close")</f>
        <v>12.765000000000001</v>
      </c>
      <c r="E35" s="85">
        <f>RTD("cqg.rtd", ,"ContractData",C35, "COI",, "T")</f>
        <v>7638</v>
      </c>
      <c r="F35" s="86">
        <f>RTD("cqg.rtd", ,"ContractData",C35, "BidAskorTradeTiMe",, "T")</f>
        <v>0.48680555555555555</v>
      </c>
      <c r="G35" s="86">
        <f t="shared" ca="1" si="1"/>
        <v>42290.486890740736</v>
      </c>
      <c r="H35" s="87" t="str">
        <f t="shared" si="2"/>
        <v>20300</v>
      </c>
      <c r="I35" s="88">
        <f>RTD("cqg.rtd", ,"ContractData",C35, "LastTradeToday",, "T")</f>
        <v>2.25</v>
      </c>
      <c r="J35" s="85">
        <f>RTD("cqg.rtd", ,"ContractData",C35, "Bid",, "T")</f>
        <v>2.25</v>
      </c>
      <c r="K35" s="89">
        <f>RTD("cqg.rtd", ,"ContractData",C35, "Ask",, "T")</f>
        <v>2.4</v>
      </c>
      <c r="L35" s="85">
        <f>RTD("cqg.rtd", ,"ContractData",C35, "T_CVol",, "T")</f>
        <v>2435</v>
      </c>
      <c r="M35" s="89">
        <f t="shared" si="3"/>
        <v>12.765000000000001</v>
      </c>
    </row>
    <row r="36" spans="3:13" x14ac:dyDescent="0.3">
      <c r="C36" s="85" t="str">
        <f t="shared" si="4"/>
        <v>C.US.EPV1520350</v>
      </c>
      <c r="D36" s="85">
        <f>RTD("cqg.rtd",,"ContractData","OptVal("&amp;C36&amp;",ImpliedVolatility,""Black"")","Close")</f>
        <v>12.712999999999999</v>
      </c>
      <c r="E36" s="85">
        <f>RTD("cqg.rtd", ,"ContractData",C36, "COI",, "T")</f>
        <v>5219</v>
      </c>
      <c r="F36" s="86">
        <f>RTD("cqg.rtd", ,"ContractData",C36, "BidAskorTradeTiMe",, "T")</f>
        <v>0.4861111111111111</v>
      </c>
      <c r="G36" s="86">
        <f t="shared" ca="1" si="1"/>
        <v>42290.486890740736</v>
      </c>
      <c r="H36" s="87" t="str">
        <f t="shared" si="2"/>
        <v>20350</v>
      </c>
      <c r="I36" s="88">
        <f>RTD("cqg.rtd", ,"ContractData",C36, "LastTradeToday",, "T")</f>
        <v>1.5</v>
      </c>
      <c r="J36" s="85">
        <f>RTD("cqg.rtd", ,"ContractData",C36, "Bid",, "T")</f>
        <v>1.45</v>
      </c>
      <c r="K36" s="89">
        <f>RTD("cqg.rtd", ,"ContractData",C36, "Ask",, "T")</f>
        <v>1.55</v>
      </c>
      <c r="L36" s="85">
        <f>RTD("cqg.rtd", ,"ContractData",C36, "T_CVol",, "T")</f>
        <v>1520</v>
      </c>
      <c r="M36" s="89">
        <f t="shared" si="3"/>
        <v>12.712999999999999</v>
      </c>
    </row>
    <row r="37" spans="3:13" x14ac:dyDescent="0.3">
      <c r="C37" s="85" t="str">
        <f t="shared" si="4"/>
        <v>C.US.EPV1520400</v>
      </c>
      <c r="D37" s="85">
        <f>RTD("cqg.rtd",,"ContractData","OptVal("&amp;C37&amp;",ImpliedVolatility,""Black"")","Close")</f>
        <v>12.956</v>
      </c>
      <c r="E37" s="85">
        <f>RTD("cqg.rtd", ,"ContractData",C37, "COI",, "T")</f>
        <v>8466</v>
      </c>
      <c r="F37" s="86">
        <f>RTD("cqg.rtd", ,"ContractData",C37, "BidAskorTradeTiMe",, "T")</f>
        <v>0.48402777777777778</v>
      </c>
      <c r="G37" s="86">
        <f t="shared" ca="1" si="1"/>
        <v>42290.486890740736</v>
      </c>
      <c r="H37" s="87" t="str">
        <f t="shared" si="2"/>
        <v>20400</v>
      </c>
      <c r="I37" s="88">
        <f>RTD("cqg.rtd", ,"ContractData",C37, "LastTradeToday",, "T")</f>
        <v>1</v>
      </c>
      <c r="J37" s="85">
        <f>RTD("cqg.rtd", ,"ContractData",C37, "Bid",, "T")</f>
        <v>0.95000000000000007</v>
      </c>
      <c r="K37" s="89">
        <f>RTD("cqg.rtd", ,"ContractData",C37, "Ask",, "T")</f>
        <v>1.05</v>
      </c>
      <c r="L37" s="85">
        <f>RTD("cqg.rtd", ,"ContractData",C37, "T_CVol",, "T")</f>
        <v>1742</v>
      </c>
      <c r="M37" s="89">
        <f t="shared" si="3"/>
        <v>12.956</v>
      </c>
    </row>
    <row r="38" spans="3:13" x14ac:dyDescent="0.3">
      <c r="C38" s="85" t="str">
        <f t="shared" si="4"/>
        <v>C.US.EPV1520450</v>
      </c>
      <c r="D38" s="85">
        <f>RTD("cqg.rtd",,"ContractData","OptVal("&amp;C38&amp;",ImpliedVolatility,""Black"")","Close")</f>
        <v>13.047000000000001</v>
      </c>
      <c r="E38" s="85">
        <f>RTD("cqg.rtd", ,"ContractData",C38, "COI",, "T")</f>
        <v>4825</v>
      </c>
      <c r="F38" s="86">
        <f>RTD("cqg.rtd", ,"ContractData",C38, "BidAskorTradeTiMe",, "T")</f>
        <v>0.48472222222222222</v>
      </c>
      <c r="G38" s="86">
        <f t="shared" ca="1" si="1"/>
        <v>42290.486890740736</v>
      </c>
      <c r="H38" s="87" t="str">
        <f t="shared" si="2"/>
        <v>20450</v>
      </c>
      <c r="I38" s="88">
        <f>RTD("cqg.rtd", ,"ContractData",C38, "LastTradeToday",, "T")</f>
        <v>0.65</v>
      </c>
      <c r="J38" s="85">
        <f>RTD("cqg.rtd", ,"ContractData",C38, "Bid",, "T")</f>
        <v>0.6</v>
      </c>
      <c r="K38" s="89">
        <f>RTD("cqg.rtd", ,"ContractData",C38, "Ask",, "T")</f>
        <v>0.70000000000000007</v>
      </c>
      <c r="L38" s="85">
        <f>RTD("cqg.rtd", ,"ContractData",C38, "T_CVol",, "T")</f>
        <v>785</v>
      </c>
      <c r="M38" s="89">
        <f t="shared" si="3"/>
        <v>13.047000000000001</v>
      </c>
    </row>
    <row r="39" spans="3:13" x14ac:dyDescent="0.3">
      <c r="C39" s="85" t="str">
        <f t="shared" si="4"/>
        <v>C.US.EPV1520500</v>
      </c>
      <c r="D39" s="85">
        <f>RTD("cqg.rtd",,"ContractData","OptVal("&amp;C39&amp;",ImpliedVolatility,""Black"")","Close")</f>
        <v>13.436999999999999</v>
      </c>
      <c r="E39" s="85">
        <f>RTD("cqg.rtd", ,"ContractData",C39, "COI",, "T")</f>
        <v>31182</v>
      </c>
      <c r="F39" s="86">
        <f>RTD("cqg.rtd", ,"ContractData",C39, "BidAskorTradeTiMe",, "T")</f>
        <v>0.47916666666666669</v>
      </c>
      <c r="G39" s="86">
        <f t="shared" ca="1" si="1"/>
        <v>42290.486890740736</v>
      </c>
      <c r="H39" s="87" t="str">
        <f t="shared" si="2"/>
        <v>20500</v>
      </c>
      <c r="I39" s="88">
        <f>RTD("cqg.rtd", ,"ContractData",C39, "LastTradeToday",, "T")</f>
        <v>0.45</v>
      </c>
      <c r="J39" s="85">
        <f>RTD("cqg.rtd", ,"ContractData",C39, "Bid",, "T")</f>
        <v>0.4</v>
      </c>
      <c r="K39" s="89">
        <f>RTD("cqg.rtd", ,"ContractData",C39, "Ask",, "T")</f>
        <v>0.5</v>
      </c>
      <c r="L39" s="85">
        <f>RTD("cqg.rtd", ,"ContractData",C39, "T_CVol",, "T")</f>
        <v>1152</v>
      </c>
      <c r="M39" s="89">
        <f t="shared" si="3"/>
        <v>13.436999999999999</v>
      </c>
    </row>
    <row r="40" spans="3:13" x14ac:dyDescent="0.3">
      <c r="C40" s="85" t="str">
        <f t="shared" si="4"/>
        <v>C.US.EPV1520550</v>
      </c>
      <c r="D40" s="85">
        <f>RTD("cqg.rtd",,"ContractData","OptVal("&amp;C40&amp;",ImpliedVolatility,""Black"")","Close")</f>
        <v>13.894</v>
      </c>
      <c r="E40" s="85">
        <f>RTD("cqg.rtd", ,"ContractData",C40, "COI",, "T")</f>
        <v>5706</v>
      </c>
      <c r="F40" s="86">
        <f>RTD("cqg.rtd", ,"ContractData",C40, "BidAskorTradeTiMe",, "T")</f>
        <v>0.46527777777777779</v>
      </c>
      <c r="G40" s="86">
        <f t="shared" ca="1" si="1"/>
        <v>42290.486890740736</v>
      </c>
      <c r="H40" s="87" t="str">
        <f t="shared" si="2"/>
        <v>20550</v>
      </c>
      <c r="I40" s="88">
        <f>RTD("cqg.rtd", ,"ContractData",C40, "LastTradeToday",, "T")</f>
        <v>0.35000000000000003</v>
      </c>
      <c r="J40" s="85">
        <f>RTD("cqg.rtd", ,"ContractData",C40, "Bid",, "T")</f>
        <v>0.25</v>
      </c>
      <c r="K40" s="89">
        <f>RTD("cqg.rtd", ,"ContractData",C40, "Ask",, "T")</f>
        <v>0.35000000000000003</v>
      </c>
      <c r="L40" s="85">
        <f>RTD("cqg.rtd", ,"ContractData",C40, "T_CVol",, "T")</f>
        <v>126</v>
      </c>
      <c r="M40" s="89">
        <f t="shared" si="3"/>
        <v>13.894</v>
      </c>
    </row>
    <row r="41" spans="3:13" x14ac:dyDescent="0.3">
      <c r="C41" s="85" t="str">
        <f t="shared" si="4"/>
        <v>C.US.EPV1520600</v>
      </c>
      <c r="D41" s="85">
        <f>RTD("cqg.rtd",,"ContractData","OptVal("&amp;C41&amp;",ImpliedVolatility,""Black"")","Close")</f>
        <v>14.382999999999999</v>
      </c>
      <c r="E41" s="85">
        <f>RTD("cqg.rtd", ,"ContractData",C41, "COI",, "T")</f>
        <v>9533</v>
      </c>
      <c r="F41" s="86">
        <f>RTD("cqg.rtd", ,"ContractData",C41, "BidAskorTradeTiMe",, "T")</f>
        <v>0.46527777777777779</v>
      </c>
      <c r="G41" s="86">
        <f t="shared" ca="1" si="1"/>
        <v>42290.486890740736</v>
      </c>
      <c r="H41" s="87" t="str">
        <f t="shared" si="2"/>
        <v>20600</v>
      </c>
      <c r="I41" s="88">
        <f>RTD("cqg.rtd", ,"ContractData",C41, "LastTradeToday",, "T")</f>
        <v>0.25</v>
      </c>
      <c r="J41" s="85">
        <f>RTD("cqg.rtd", ,"ContractData",C41, "Bid",, "T")</f>
        <v>0.15</v>
      </c>
      <c r="K41" s="89">
        <f>RTD("cqg.rtd", ,"ContractData",C41, "Ask",, "T")</f>
        <v>0.25</v>
      </c>
      <c r="L41" s="85">
        <f>RTD("cqg.rtd", ,"ContractData",C41, "T_CVol",, "T")</f>
        <v>47</v>
      </c>
      <c r="M41" s="89">
        <f t="shared" si="3"/>
        <v>14.382999999999999</v>
      </c>
    </row>
    <row r="42" spans="3:13" x14ac:dyDescent="0.3">
      <c r="C42" s="85" t="str">
        <f t="shared" si="4"/>
        <v>C.US.EPV1520650</v>
      </c>
      <c r="D42" s="85">
        <f>RTD("cqg.rtd",,"ContractData","OptVal("&amp;C42&amp;",ImpliedVolatility,""Black"")","Close")</f>
        <v>14.535</v>
      </c>
      <c r="E42" s="85">
        <f>RTD("cqg.rtd", ,"ContractData",C42, "COI",, "T")</f>
        <v>8904</v>
      </c>
      <c r="F42" s="86">
        <f>RTD("cqg.rtd", ,"ContractData",C42, "BidAskorTradeTiMe",, "T")</f>
        <v>0.44513888888888886</v>
      </c>
      <c r="G42" s="86">
        <f t="shared" ca="1" si="1"/>
        <v>42290.486890740736</v>
      </c>
      <c r="H42" s="87" t="str">
        <f t="shared" si="2"/>
        <v>20650</v>
      </c>
      <c r="I42" s="88" t="str">
        <f>RTD("cqg.rtd", ,"ContractData",C42, "LastTradeToday",, "T")</f>
        <v/>
      </c>
      <c r="J42" s="85">
        <f>RTD("cqg.rtd", ,"ContractData",C42, "Bid",, "T")</f>
        <v>0.1</v>
      </c>
      <c r="K42" s="89">
        <f>RTD("cqg.rtd", ,"ContractData",C42, "Ask",, "T")</f>
        <v>0.2</v>
      </c>
      <c r="L42" s="85">
        <f>RTD("cqg.rtd", ,"ContractData",C42, "T_CVol",, "T")</f>
        <v>0</v>
      </c>
      <c r="M42" s="89" t="e">
        <f t="shared" si="3"/>
        <v>#N/A</v>
      </c>
    </row>
    <row r="43" spans="3:13" x14ac:dyDescent="0.3">
      <c r="C43" s="85" t="str">
        <f t="shared" si="4"/>
        <v>C.US.EPV1520700</v>
      </c>
      <c r="D43" s="85">
        <f>RTD("cqg.rtd",,"ContractData","OptVal("&amp;C43&amp;",ImpliedVolatility,""Black"")","Close")</f>
        <v>13.28</v>
      </c>
      <c r="E43" s="85">
        <f>RTD("cqg.rtd", ,"ContractData",C43, "COI",, "T")</f>
        <v>15509</v>
      </c>
      <c r="F43" s="86">
        <f>RTD("cqg.rtd", ,"ContractData",C43, "BidAskorTradeTiMe",, "T")</f>
        <v>0.46736111111111112</v>
      </c>
      <c r="G43" s="86">
        <f t="shared" ca="1" si="1"/>
        <v>42290.486890740736</v>
      </c>
      <c r="H43" s="87" t="str">
        <f t="shared" si="2"/>
        <v>20700</v>
      </c>
      <c r="I43" s="88">
        <f>RTD("cqg.rtd", ,"ContractData",C43, "LastTradeToday",, "T")</f>
        <v>0.15</v>
      </c>
      <c r="J43" s="85">
        <f>RTD("cqg.rtd", ,"ContractData",C43, "Bid",, "T")</f>
        <v>0.05</v>
      </c>
      <c r="K43" s="89">
        <f>RTD("cqg.rtd", ,"ContractData",C43, "Ask",, "T")</f>
        <v>0.15</v>
      </c>
      <c r="L43" s="85">
        <f>RTD("cqg.rtd", ,"ContractData",C43, "T_CVol",, "T")</f>
        <v>16</v>
      </c>
      <c r="M43" s="89">
        <f t="shared" si="3"/>
        <v>13.28</v>
      </c>
    </row>
    <row r="44" spans="3:13" x14ac:dyDescent="0.3">
      <c r="C44" s="85" t="str">
        <f t="shared" si="4"/>
        <v>C.US.EPV1520750</v>
      </c>
      <c r="D44" s="85">
        <f>RTD("cqg.rtd",,"ContractData","OptVal("&amp;C44&amp;",ImpliedVolatility,""Black"")","Close")</f>
        <v>14.266999999999999</v>
      </c>
      <c r="E44" s="85">
        <f>RTD("cqg.rtd", ,"ContractData",C44, "COI",, "T")</f>
        <v>16784</v>
      </c>
      <c r="F44" s="86">
        <f>RTD("cqg.rtd", ,"ContractData",C44, "BidAskorTradeTiMe",, "T")</f>
        <v>0.46736111111111112</v>
      </c>
      <c r="G44" s="86">
        <f t="shared" ca="1" si="1"/>
        <v>42290.486890740736</v>
      </c>
      <c r="H44" s="87" t="str">
        <f t="shared" si="2"/>
        <v>20750</v>
      </c>
      <c r="I44" s="88">
        <f>RTD("cqg.rtd", ,"ContractData",C44, "LastTradeToday",, "T")</f>
        <v>0.15</v>
      </c>
      <c r="J44" s="85">
        <f>RTD("cqg.rtd", ,"ContractData",C44, "Bid",, "T")</f>
        <v>0.05</v>
      </c>
      <c r="K44" s="89">
        <f>RTD("cqg.rtd", ,"ContractData",C44, "Ask",, "T")</f>
        <v>0.15</v>
      </c>
      <c r="L44" s="85">
        <f>RTD("cqg.rtd", ,"ContractData",C44, "T_CVol",, "T")</f>
        <v>90</v>
      </c>
      <c r="M44" s="89">
        <f t="shared" si="3"/>
        <v>14.266999999999999</v>
      </c>
    </row>
    <row r="45" spans="3:13" x14ac:dyDescent="0.3">
      <c r="C45" s="85" t="str">
        <f t="shared" si="4"/>
        <v>C.US.EPV1520800</v>
      </c>
      <c r="D45" s="85">
        <f>RTD("cqg.rtd",,"ContractData","OptVal("&amp;C45&amp;",ImpliedVolatility,""Black"")","Close")</f>
        <v>16.398</v>
      </c>
      <c r="E45" s="85">
        <f>RTD("cqg.rtd", ,"ContractData",C45, "COI",, "T")</f>
        <v>21122</v>
      </c>
      <c r="F45" s="86">
        <f>RTD("cqg.rtd", ,"ContractData",C45, "BidAskorTradeTiMe",, "T")</f>
        <v>0.45624999999999999</v>
      </c>
      <c r="G45" s="86">
        <f t="shared" ca="1" si="1"/>
        <v>42290.486890740736</v>
      </c>
      <c r="H45" s="87" t="str">
        <f t="shared" si="2"/>
        <v>20800</v>
      </c>
      <c r="I45" s="88">
        <f>RTD("cqg.rtd", ,"ContractData",C45, "LastTradeToday",, "T")</f>
        <v>0.1</v>
      </c>
      <c r="J45" s="85" t="str">
        <f>RTD("cqg.rtd", ,"ContractData",C45, "Bid",, "T")</f>
        <v/>
      </c>
      <c r="K45" s="89">
        <f>RTD("cqg.rtd", ,"ContractData",C45, "Ask",, "T")</f>
        <v>0.1</v>
      </c>
      <c r="L45" s="85">
        <f>RTD("cqg.rtd", ,"ContractData",C45, "T_CVol",, "T")</f>
        <v>8</v>
      </c>
      <c r="M45" s="89">
        <f t="shared" si="3"/>
        <v>16.398</v>
      </c>
    </row>
    <row r="46" spans="3:13" x14ac:dyDescent="0.3">
      <c r="C46" s="85" t="str">
        <f t="shared" si="4"/>
        <v>C.US.EPV1520850</v>
      </c>
      <c r="D46" s="85">
        <f>RTD("cqg.rtd",,"ContractData","OptVal("&amp;C46&amp;",ImpliedVolatility,""Black"")","Close")</f>
        <v>17.382000000000001</v>
      </c>
      <c r="E46" s="85">
        <f>RTD("cqg.rtd", ,"ContractData",C46, "COI",, "T")</f>
        <v>7566</v>
      </c>
      <c r="F46" s="86">
        <f>RTD("cqg.rtd", ,"ContractData",C46, "BidAskorTradeTiMe",, "T")</f>
        <v>0.45624999999999999</v>
      </c>
      <c r="G46" s="86">
        <f t="shared" ca="1" si="1"/>
        <v>42290.486890740736</v>
      </c>
      <c r="H46" s="87" t="str">
        <f t="shared" si="2"/>
        <v>20850</v>
      </c>
      <c r="I46" s="88" t="str">
        <f>RTD("cqg.rtd", ,"ContractData",C46, "LastTradeToday",, "T")</f>
        <v/>
      </c>
      <c r="J46" s="85" t="str">
        <f>RTD("cqg.rtd", ,"ContractData",C46, "Bid",, "T")</f>
        <v/>
      </c>
      <c r="K46" s="89">
        <f>RTD("cqg.rtd", ,"ContractData",C46, "Ask",, "T")</f>
        <v>0.1</v>
      </c>
      <c r="L46" s="85">
        <f>RTD("cqg.rtd", ,"ContractData",C46, "T_CVol",, "T")</f>
        <v>0</v>
      </c>
      <c r="M46" s="89" t="e">
        <f t="shared" si="3"/>
        <v>#N/A</v>
      </c>
    </row>
    <row r="47" spans="3:13" x14ac:dyDescent="0.3">
      <c r="C47" s="85" t="str">
        <f t="shared" si="4"/>
        <v>C.US.EPV1520900</v>
      </c>
      <c r="D47" s="85">
        <f>RTD("cqg.rtd",,"ContractData","OptVal("&amp;C47&amp;",ImpliedVolatility,""Black"")","Close")</f>
        <v>18.254000000000001</v>
      </c>
      <c r="E47" s="85">
        <f>RTD("cqg.rtd", ,"ContractData",C47, "COI",, "T")</f>
        <v>4768</v>
      </c>
      <c r="F47" s="86">
        <f>RTD("cqg.rtd", ,"ContractData",C47, "BidAskorTradeTiMe",, "T")</f>
        <v>0.4513888888888889</v>
      </c>
      <c r="G47" s="86">
        <f t="shared" ca="1" si="1"/>
        <v>42290.486890740736</v>
      </c>
      <c r="H47" s="87" t="str">
        <f t="shared" si="2"/>
        <v>20900</v>
      </c>
      <c r="I47" s="88" t="str">
        <f>RTD("cqg.rtd", ,"ContractData",C47, "LastTradeToday",, "T")</f>
        <v/>
      </c>
      <c r="J47" s="85">
        <f>RTD("cqg.rtd", ,"ContractData",C47, "Bid",, "T")</f>
        <v>0.05</v>
      </c>
      <c r="K47" s="89">
        <f>RTD("cqg.rtd", ,"ContractData",C47, "Ask",, "T")</f>
        <v>0.1</v>
      </c>
      <c r="L47" s="85">
        <f>RTD("cqg.rtd", ,"ContractData",C47, "T_CVol",, "T")</f>
        <v>0</v>
      </c>
      <c r="M47" s="89" t="e">
        <f t="shared" si="3"/>
        <v>#N/A</v>
      </c>
    </row>
    <row r="48" spans="3:13" x14ac:dyDescent="0.3">
      <c r="C48" s="85" t="str">
        <f t="shared" si="4"/>
        <v>C.US.EPV1520950</v>
      </c>
      <c r="D48" s="85">
        <f>RTD("cqg.rtd",,"ContractData","OptVal("&amp;C48&amp;",ImpliedVolatility,""Black"")","Close")</f>
        <v>19.324999999999999</v>
      </c>
      <c r="E48" s="85">
        <f>RTD("cqg.rtd", ,"ContractData",C48, "COI",, "T")</f>
        <v>4086</v>
      </c>
      <c r="F48" s="86">
        <f>RTD("cqg.rtd", ,"ContractData",C48, "BidAskorTradeTiMe",, "T")</f>
        <v>0.45624999999999999</v>
      </c>
      <c r="G48" s="86">
        <f t="shared" ca="1" si="1"/>
        <v>42290.486890740736</v>
      </c>
      <c r="H48" s="87" t="str">
        <f t="shared" si="2"/>
        <v>20950</v>
      </c>
      <c r="I48" s="88">
        <f>RTD("cqg.rtd", ,"ContractData",C48, "LastTradeToday",, "T")</f>
        <v>0.05</v>
      </c>
      <c r="J48" s="85" t="str">
        <f>RTD("cqg.rtd", ,"ContractData",C48, "Bid",, "T")</f>
        <v/>
      </c>
      <c r="K48" s="89">
        <f>RTD("cqg.rtd", ,"ContractData",C48, "Ask",, "T")</f>
        <v>0.1</v>
      </c>
      <c r="L48" s="85">
        <f>RTD("cqg.rtd", ,"ContractData",C48, "T_CVol",, "T")</f>
        <v>56</v>
      </c>
      <c r="M48" s="89">
        <f t="shared" si="3"/>
        <v>19.324999999999999</v>
      </c>
    </row>
    <row r="49" spans="3:13" x14ac:dyDescent="0.3">
      <c r="C49" s="85" t="str">
        <f t="shared" si="4"/>
        <v>C.US.EPV1521000</v>
      </c>
      <c r="D49" s="85">
        <f>RTD("cqg.rtd",,"ContractData","OptVal("&amp;C49&amp;",ImpliedVolatility,""Black"")","Close")</f>
        <v>20.135000000000002</v>
      </c>
      <c r="E49" s="85">
        <f>RTD("cqg.rtd", ,"ContractData",C49, "COI",, "T")</f>
        <v>15471</v>
      </c>
      <c r="F49" s="86">
        <f>RTD("cqg.rtd", ,"ContractData",C49, "BidAskorTradeTiMe",, "T")</f>
        <v>0.44513888888888886</v>
      </c>
      <c r="G49" s="86">
        <f t="shared" ca="1" si="1"/>
        <v>42290.486890740736</v>
      </c>
      <c r="H49" s="87" t="str">
        <f t="shared" si="2"/>
        <v>21000</v>
      </c>
      <c r="I49" s="88">
        <f>RTD("cqg.rtd", ,"ContractData",C49, "LastTradeToday",, "T")</f>
        <v>0.05</v>
      </c>
      <c r="J49" s="85" t="str">
        <f>RTD("cqg.rtd", ,"ContractData",C49, "Bid",, "T")</f>
        <v/>
      </c>
      <c r="K49" s="89">
        <f>RTD("cqg.rtd", ,"ContractData",C49, "Ask",, "T")</f>
        <v>0.1</v>
      </c>
      <c r="L49" s="85">
        <f>RTD("cqg.rtd", ,"ContractData",C49, "T_CVol",, "T")</f>
        <v>488</v>
      </c>
      <c r="M49" s="89">
        <f t="shared" si="3"/>
        <v>20.135000000000002</v>
      </c>
    </row>
    <row r="50" spans="3:13" x14ac:dyDescent="0.3">
      <c r="C50" s="85" t="str">
        <f t="shared" si="4"/>
        <v>C.US.EPV1521050</v>
      </c>
      <c r="D50" s="85">
        <f>RTD("cqg.rtd",,"ContractData","OptVal("&amp;C50&amp;",ImpliedVolatility,""Black"")","Close")</f>
        <v>21.036000000000001</v>
      </c>
      <c r="E50" s="85">
        <f>RTD("cqg.rtd", ,"ContractData",C50, "COI",, "T")</f>
        <v>2108</v>
      </c>
      <c r="F50" s="86">
        <f>RTD("cqg.rtd", ,"ContractData",C50, "BidAskorTradeTiMe",, "T")</f>
        <v>0.44513888888888886</v>
      </c>
      <c r="G50" s="86">
        <f t="shared" ca="1" si="1"/>
        <v>42290.486890740736</v>
      </c>
      <c r="H50" s="87" t="str">
        <f t="shared" si="2"/>
        <v>21050</v>
      </c>
      <c r="I50" s="88" t="str">
        <f>RTD("cqg.rtd", ,"ContractData",C50, "LastTradeToday",, "T")</f>
        <v/>
      </c>
      <c r="J50" s="85" t="str">
        <f>RTD("cqg.rtd", ,"ContractData",C50, "Bid",, "T")</f>
        <v/>
      </c>
      <c r="K50" s="89">
        <f>RTD("cqg.rtd", ,"ContractData",C50, "Ask",, "T")</f>
        <v>0.1</v>
      </c>
      <c r="L50" s="85">
        <f>RTD("cqg.rtd", ,"ContractData",C50, "T_CVol",, "T")</f>
        <v>0</v>
      </c>
      <c r="M50" s="89" t="e">
        <f t="shared" si="3"/>
        <v>#N/A</v>
      </c>
    </row>
    <row r="51" spans="3:13" x14ac:dyDescent="0.3">
      <c r="C51" s="85" t="str">
        <f t="shared" si="4"/>
        <v>C.US.EPV1521100</v>
      </c>
      <c r="D51" s="85">
        <f>RTD("cqg.rtd",,"ContractData","OptVal("&amp;C51&amp;",ImpliedVolatility,""Black"")","Close")</f>
        <v>21.984000000000002</v>
      </c>
      <c r="E51" s="85">
        <f>RTD("cqg.rtd", ,"ContractData",C51, "COI",, "T")</f>
        <v>8497</v>
      </c>
      <c r="F51" s="86">
        <f>RTD("cqg.rtd", ,"ContractData",C51, "BidAskorTradeTiMe",, "T")</f>
        <v>0.44513888888888886</v>
      </c>
      <c r="G51" s="86">
        <f t="shared" ca="1" si="1"/>
        <v>42290.486890740736</v>
      </c>
      <c r="H51" s="87" t="str">
        <f t="shared" si="2"/>
        <v>21100</v>
      </c>
      <c r="I51" s="88">
        <f>RTD("cqg.rtd", ,"ContractData",C51, "LastTradeToday",, "T")</f>
        <v>0.05</v>
      </c>
      <c r="J51" s="85" t="str">
        <f>RTD("cqg.rtd", ,"ContractData",C51, "Bid",, "T")</f>
        <v/>
      </c>
      <c r="K51" s="89">
        <f>RTD("cqg.rtd", ,"ContractData",C51, "Ask",, "T")</f>
        <v>0.1</v>
      </c>
      <c r="L51" s="85">
        <f>RTD("cqg.rtd", ,"ContractData",C51, "T_CVol",, "T")</f>
        <v>4</v>
      </c>
      <c r="M51" s="89">
        <f t="shared" si="3"/>
        <v>21.984000000000002</v>
      </c>
    </row>
    <row r="52" spans="3:13" x14ac:dyDescent="0.3">
      <c r="C52" s="85" t="str">
        <f t="shared" si="4"/>
        <v>C.US.EPV1521150</v>
      </c>
      <c r="D52" s="85">
        <f>RTD("cqg.rtd",,"ContractData","OptVal("&amp;C52&amp;",ImpliedVolatility,""Black"")","Close")</f>
        <v>22.920999999999999</v>
      </c>
      <c r="E52" s="85">
        <f>RTD("cqg.rtd", ,"ContractData",C52, "COI",, "T")</f>
        <v>3899</v>
      </c>
      <c r="F52" s="86">
        <f>RTD("cqg.rtd", ,"ContractData",C52, "BidAskorTradeTiMe",, "T")</f>
        <v>0.44513888888888886</v>
      </c>
      <c r="G52" s="86">
        <f t="shared" ca="1" si="1"/>
        <v>42290.486890740736</v>
      </c>
      <c r="H52" s="87" t="str">
        <f t="shared" si="2"/>
        <v>21150</v>
      </c>
      <c r="I52" s="88" t="str">
        <f>RTD("cqg.rtd", ,"ContractData",C52, "LastTradeToday",, "T")</f>
        <v/>
      </c>
      <c r="J52" s="85" t="str">
        <f>RTD("cqg.rtd", ,"ContractData",C52, "Bid",, "T")</f>
        <v/>
      </c>
      <c r="K52" s="89">
        <f>RTD("cqg.rtd", ,"ContractData",C52, "Ask",, "T")</f>
        <v>0.1</v>
      </c>
      <c r="L52" s="85">
        <f>RTD("cqg.rtd", ,"ContractData",C52, "T_CVol",, "T")</f>
        <v>0</v>
      </c>
      <c r="M52" s="89" t="e">
        <f t="shared" si="3"/>
        <v>#N/A</v>
      </c>
    </row>
    <row r="53" spans="3:13" x14ac:dyDescent="0.3">
      <c r="C53" s="85" t="str">
        <f t="shared" si="4"/>
        <v>C.US.EPV1521200</v>
      </c>
      <c r="D53" s="85">
        <f>RTD("cqg.rtd",,"ContractData","OptVal("&amp;C53&amp;",ImpliedVolatility,""Black"")","Close")</f>
        <v>22.238</v>
      </c>
      <c r="E53" s="85">
        <f>RTD("cqg.rtd", ,"ContractData",C53, "COI",, "T")</f>
        <v>4415</v>
      </c>
      <c r="F53" s="86">
        <f>RTD("cqg.rtd", ,"ContractData",C53, "BidAskorTradeTiMe",, "T")</f>
        <v>0.46180555555555558</v>
      </c>
      <c r="G53" s="86">
        <f t="shared" ca="1" si="1"/>
        <v>42290.486890740736</v>
      </c>
      <c r="H53" s="87" t="str">
        <f t="shared" si="2"/>
        <v>21200</v>
      </c>
      <c r="I53" s="88" t="str">
        <f>RTD("cqg.rtd", ,"ContractData",C53, "LastTradeToday",, "T")</f>
        <v/>
      </c>
      <c r="J53" s="85" t="str">
        <f>RTD("cqg.rtd", ,"ContractData",C53, "Bid",, "T")</f>
        <v/>
      </c>
      <c r="K53" s="89">
        <f>RTD("cqg.rtd", ,"ContractData",C53, "Ask",, "T")</f>
        <v>0.05</v>
      </c>
      <c r="L53" s="85">
        <f>RTD("cqg.rtd", ,"ContractData",C53, "T_CVol",, "T")</f>
        <v>0</v>
      </c>
      <c r="M53" s="89" t="e">
        <f t="shared" si="3"/>
        <v>#N/A</v>
      </c>
    </row>
    <row r="54" spans="3:13" x14ac:dyDescent="0.3">
      <c r="C54" s="85" t="str">
        <f t="shared" si="4"/>
        <v>C.US.EPV1521250</v>
      </c>
      <c r="D54" s="85">
        <f>RTD("cqg.rtd",,"ContractData","OptVal("&amp;C54&amp;",ImpliedVolatility,""Black"")","Close")</f>
        <v>23.385000000000002</v>
      </c>
      <c r="E54" s="85">
        <f>RTD("cqg.rtd", ,"ContractData",C54, "COI",, "T")</f>
        <v>6147</v>
      </c>
      <c r="F54" s="86">
        <f>RTD("cqg.rtd", ,"ContractData",C54, "BidAskorTradeTiMe",, "T")</f>
        <v>0.45277777777777778</v>
      </c>
      <c r="G54" s="86">
        <f t="shared" ca="1" si="1"/>
        <v>42290.486890740736</v>
      </c>
      <c r="H54" s="87" t="str">
        <f t="shared" si="2"/>
        <v>21250</v>
      </c>
      <c r="I54" s="88">
        <f>RTD("cqg.rtd", ,"ContractData",C54, "LastTradeToday",, "T")</f>
        <v>0.05</v>
      </c>
      <c r="J54" s="85" t="str">
        <f>RTD("cqg.rtd", ,"ContractData",C54, "Bid",, "T")</f>
        <v/>
      </c>
      <c r="K54" s="89">
        <f>RTD("cqg.rtd", ,"ContractData",C54, "Ask",, "T")</f>
        <v>0.05</v>
      </c>
      <c r="L54" s="85">
        <f>RTD("cqg.rtd", ,"ContractData",C54, "T_CVol",, "T")</f>
        <v>200</v>
      </c>
      <c r="M54" s="89">
        <f t="shared" si="3"/>
        <v>23.385000000000002</v>
      </c>
    </row>
    <row r="55" spans="3:13" x14ac:dyDescent="0.3">
      <c r="C55" s="85" t="str">
        <f t="shared" si="4"/>
        <v>C.US.EPV1521300</v>
      </c>
      <c r="D55" s="85">
        <f>RTD("cqg.rtd",,"ContractData","OptVal("&amp;C55&amp;",ImpliedVolatility,""Black"")","Close")</f>
        <v>24.202999999999999</v>
      </c>
      <c r="E55" s="85">
        <f>RTD("cqg.rtd", ,"ContractData",C55, "COI",, "T")</f>
        <v>6585</v>
      </c>
      <c r="F55" s="86">
        <f>RTD("cqg.rtd", ,"ContractData",C55, "BidAskorTradeTiMe",, "T")</f>
        <v>0.45347222222222222</v>
      </c>
      <c r="G55" s="86">
        <f t="shared" ca="1" si="1"/>
        <v>42290.486890740736</v>
      </c>
      <c r="H55" s="87" t="str">
        <f t="shared" si="2"/>
        <v>21300</v>
      </c>
      <c r="I55" s="88" t="str">
        <f>RTD("cqg.rtd", ,"ContractData",C55, "LastTradeToday",, "T")</f>
        <v/>
      </c>
      <c r="J55" s="85" t="str">
        <f>RTD("cqg.rtd", ,"ContractData",C55, "Bid",, "T")</f>
        <v/>
      </c>
      <c r="K55" s="89">
        <f>RTD("cqg.rtd", ,"ContractData",C55, "Ask",, "T")</f>
        <v>0.05</v>
      </c>
      <c r="L55" s="85">
        <f>RTD("cqg.rtd", ,"ContractData",C55, "T_CVol",, "T")</f>
        <v>0</v>
      </c>
      <c r="M55" s="89" t="e">
        <f t="shared" si="3"/>
        <v>#N/A</v>
      </c>
    </row>
    <row r="56" spans="3:13" x14ac:dyDescent="0.3">
      <c r="C56" s="85" t="str">
        <f t="shared" si="4"/>
        <v>C.US.EPV1521350</v>
      </c>
      <c r="D56" s="85">
        <f>RTD("cqg.rtd",,"ContractData","OptVal("&amp;C56&amp;",ImpliedVolatility,""Black"")","Close")</f>
        <v>24.742999999999999</v>
      </c>
      <c r="E56" s="85">
        <f>RTD("cqg.rtd", ,"ContractData",C56, "COI",, "T")</f>
        <v>3535</v>
      </c>
      <c r="F56" s="86">
        <f>RTD("cqg.rtd", ,"ContractData",C56, "BidAskorTradeTiMe",, "T")</f>
        <v>0.44513888888888886</v>
      </c>
      <c r="G56" s="86">
        <f t="shared" ca="1" si="1"/>
        <v>42290.486890740736</v>
      </c>
      <c r="H56" s="87" t="str">
        <f t="shared" si="2"/>
        <v>21350</v>
      </c>
      <c r="I56" s="88" t="str">
        <f>RTD("cqg.rtd", ,"ContractData",C56, "LastTradeToday",, "T")</f>
        <v/>
      </c>
      <c r="J56" s="85" t="str">
        <f>RTD("cqg.rtd", ,"ContractData",C56, "Bid",, "T")</f>
        <v/>
      </c>
      <c r="K56" s="89">
        <f>RTD("cqg.rtd", ,"ContractData",C56, "Ask",, "T")</f>
        <v>0.05</v>
      </c>
      <c r="L56" s="85">
        <f>RTD("cqg.rtd", ,"ContractData",C56, "T_CVol",, "T")</f>
        <v>0</v>
      </c>
      <c r="M56" s="89" t="e">
        <f t="shared" si="3"/>
        <v>#N/A</v>
      </c>
    </row>
    <row r="57" spans="3:13" x14ac:dyDescent="0.3">
      <c r="C57" s="85" t="str">
        <f t="shared" si="4"/>
        <v>C.US.EPV1521400</v>
      </c>
      <c r="D57" s="85">
        <f>RTD("cqg.rtd",,"ContractData","OptVal("&amp;C57&amp;",ImpliedVolatility,""Black"")","Close")</f>
        <v>25.597000000000001</v>
      </c>
      <c r="E57" s="85">
        <f>RTD("cqg.rtd", ,"ContractData",C57, "COI",, "T")</f>
        <v>4912</v>
      </c>
      <c r="F57" s="86">
        <f>RTD("cqg.rtd", ,"ContractData",C57, "BidAskorTradeTiMe",, "T")</f>
        <v>0.44513888888888886</v>
      </c>
      <c r="G57" s="86">
        <f t="shared" ca="1" si="1"/>
        <v>42290.486890740736</v>
      </c>
      <c r="H57" s="87" t="str">
        <f t="shared" si="2"/>
        <v>21400</v>
      </c>
      <c r="I57" s="88" t="str">
        <f>RTD("cqg.rtd", ,"ContractData",C57, "LastTradeToday",, "T")</f>
        <v/>
      </c>
      <c r="J57" s="85" t="str">
        <f>RTD("cqg.rtd", ,"ContractData",C57, "Bid",, "T")</f>
        <v/>
      </c>
      <c r="K57" s="89">
        <f>RTD("cqg.rtd", ,"ContractData",C57, "Ask",, "T")</f>
        <v>0.05</v>
      </c>
      <c r="L57" s="85">
        <f>RTD("cqg.rtd", ,"ContractData",C57, "T_CVol",, "T")</f>
        <v>0</v>
      </c>
      <c r="M57" s="89" t="e">
        <f t="shared" si="3"/>
        <v>#N/A</v>
      </c>
    </row>
    <row r="58" spans="3:13" x14ac:dyDescent="0.3">
      <c r="C58" s="85" t="str">
        <f t="shared" si="4"/>
        <v>C.US.EPV1521450</v>
      </c>
      <c r="D58" s="85">
        <f>RTD("cqg.rtd",,"ContractData","OptVal("&amp;C58&amp;",ImpliedVolatility,""Black"")","Close")</f>
        <v>26.399000000000001</v>
      </c>
      <c r="E58" s="85">
        <f>RTD("cqg.rtd", ,"ContractData",C58, "COI",, "T")</f>
        <v>3429</v>
      </c>
      <c r="F58" s="86">
        <f>RTD("cqg.rtd", ,"ContractData",C58, "BidAskorTradeTiMe",, "T")</f>
        <v>0.44513888888888886</v>
      </c>
      <c r="G58" s="86">
        <f t="shared" ca="1" si="1"/>
        <v>42290.486890740736</v>
      </c>
      <c r="H58" s="87" t="str">
        <f t="shared" si="2"/>
        <v>21450</v>
      </c>
      <c r="I58" s="88" t="str">
        <f>RTD("cqg.rtd", ,"ContractData",C58, "LastTradeToday",, "T")</f>
        <v/>
      </c>
      <c r="J58" s="85" t="str">
        <f>RTD("cqg.rtd", ,"ContractData",C58, "Bid",, "T")</f>
        <v/>
      </c>
      <c r="K58" s="89">
        <f>RTD("cqg.rtd", ,"ContractData",C58, "Ask",, "T")</f>
        <v>0.05</v>
      </c>
      <c r="L58" s="85">
        <f>RTD("cqg.rtd", ,"ContractData",C58, "T_CVol",, "T")</f>
        <v>0</v>
      </c>
      <c r="M58" s="89" t="e">
        <f t="shared" si="3"/>
        <v>#N/A</v>
      </c>
    </row>
    <row r="59" spans="3:13" x14ac:dyDescent="0.3">
      <c r="C59" s="85" t="str">
        <f t="shared" si="4"/>
        <v>C.US.EPV1521500</v>
      </c>
      <c r="D59" s="85">
        <f>RTD("cqg.rtd",,"ContractData","OptVal("&amp;C59&amp;",ImpliedVolatility,""Black"")","Close")</f>
        <v>27.245000000000001</v>
      </c>
      <c r="E59" s="85">
        <f>RTD("cqg.rtd", ,"ContractData",C59, "COI",, "T")</f>
        <v>14517</v>
      </c>
      <c r="F59" s="86">
        <f>RTD("cqg.rtd", ,"ContractData",C59, "BidAskorTradeTiMe",, "T")</f>
        <v>0.44513888888888886</v>
      </c>
      <c r="G59" s="86">
        <f t="shared" ca="1" si="1"/>
        <v>42290.486890740736</v>
      </c>
      <c r="H59" s="87" t="str">
        <f t="shared" si="2"/>
        <v>21500</v>
      </c>
      <c r="I59" s="88" t="str">
        <f>RTD("cqg.rtd", ,"ContractData",C59, "LastTradeToday",, "T")</f>
        <v/>
      </c>
      <c r="J59" s="85" t="str">
        <f>RTD("cqg.rtd", ,"ContractData",C59, "Bid",, "T")</f>
        <v/>
      </c>
      <c r="K59" s="89">
        <f>RTD("cqg.rtd", ,"ContractData",C59, "Ask",, "T")</f>
        <v>0.05</v>
      </c>
      <c r="L59" s="85">
        <f>RTD("cqg.rtd", ,"ContractData",C59, "T_CVol",, "T")</f>
        <v>0</v>
      </c>
      <c r="M59" s="89" t="e">
        <f t="shared" si="3"/>
        <v>#N/A</v>
      </c>
    </row>
    <row r="60" spans="3:13" x14ac:dyDescent="0.3">
      <c r="C60" s="85" t="str">
        <f t="shared" si="4"/>
        <v>C.US.EPV1521550</v>
      </c>
      <c r="D60" s="85">
        <f>RTD("cqg.rtd",,"ContractData","OptVal("&amp;C60&amp;",ImpliedVolatility,""Black"")","Close")</f>
        <v>28.088000000000001</v>
      </c>
      <c r="E60" s="85">
        <f>RTD("cqg.rtd", ,"ContractData",C60, "COI",, "T")</f>
        <v>1188</v>
      </c>
      <c r="F60" s="86">
        <f>RTD("cqg.rtd", ,"ContractData",C60, "BidAskorTradeTiMe",, "T")</f>
        <v>0.44513888888888886</v>
      </c>
      <c r="G60" s="86">
        <f t="shared" ca="1" si="1"/>
        <v>42290.486890740736</v>
      </c>
      <c r="H60" s="87" t="str">
        <f t="shared" si="2"/>
        <v>21550</v>
      </c>
      <c r="I60" s="88" t="str">
        <f>RTD("cqg.rtd", ,"ContractData",C60, "LastTradeToday",, "T")</f>
        <v/>
      </c>
      <c r="J60" s="85" t="str">
        <f>RTD("cqg.rtd", ,"ContractData",C60, "Bid",, "T")</f>
        <v/>
      </c>
      <c r="K60" s="89">
        <f>RTD("cqg.rtd", ,"ContractData",C60, "Ask",, "T")</f>
        <v>0.05</v>
      </c>
      <c r="L60" s="85">
        <f>RTD("cqg.rtd", ,"ContractData",C60, "T_CVol",, "T")</f>
        <v>0</v>
      </c>
      <c r="M60" s="89" t="e">
        <f t="shared" si="3"/>
        <v>#N/A</v>
      </c>
    </row>
    <row r="61" spans="3:13" x14ac:dyDescent="0.3">
      <c r="C61" s="85" t="str">
        <f t="shared" si="4"/>
        <v>C.US.EPV1521600</v>
      </c>
      <c r="D61" s="85">
        <f>RTD("cqg.rtd",,"ContractData","OptVal("&amp;C61&amp;",ImpliedVolatility,""Black"")","Close")</f>
        <v>28.925999999999998</v>
      </c>
      <c r="E61" s="85">
        <f>RTD("cqg.rtd", ,"ContractData",C61, "COI",, "T")</f>
        <v>9009</v>
      </c>
      <c r="F61" s="86">
        <f>RTD("cqg.rtd", ,"ContractData",C61, "BidAskorTradeTiMe",, "T")</f>
        <v>0.44513888888888886</v>
      </c>
      <c r="G61" s="86">
        <f t="shared" ca="1" si="1"/>
        <v>42290.486890740736</v>
      </c>
      <c r="H61" s="87" t="str">
        <f t="shared" si="2"/>
        <v>21600</v>
      </c>
      <c r="I61" s="88" t="str">
        <f>RTD("cqg.rtd", ,"ContractData",C61, "LastTradeToday",, "T")</f>
        <v/>
      </c>
      <c r="J61" s="85" t="str">
        <f>RTD("cqg.rtd", ,"ContractData",C61, "Bid",, "T")</f>
        <v/>
      </c>
      <c r="K61" s="89">
        <f>RTD("cqg.rtd", ,"ContractData",C61, "Ask",, "T")</f>
        <v>0.05</v>
      </c>
      <c r="L61" s="85">
        <f>RTD("cqg.rtd", ,"ContractData",C61, "T_CVol",, "T")</f>
        <v>0</v>
      </c>
      <c r="M61" s="89" t="e">
        <f t="shared" si="3"/>
        <v>#N/A</v>
      </c>
    </row>
  </sheetData>
  <sheetProtection algorithmName="SHA-512" hashValue="iiw6+yYhR/ZYuC4hUM0fZwsnEYUCPSOJVWH8EvSiAmU0mNRkqHy8NSVKrm2gNbjmGupBrL4dgk9F1utH5UOr4Q==" saltValue="O6N4cw9dMNaQDxkDoMrG/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>
      <selection sqref="A1:XFD1048576"/>
    </sheetView>
  </sheetViews>
  <sheetFormatPr defaultRowHeight="16.5" x14ac:dyDescent="0.3"/>
  <cols>
    <col min="1" max="2" width="9" style="1"/>
    <col min="3" max="3" width="18.75" style="1" customWidth="1"/>
    <col min="4" max="4" width="9" style="1"/>
    <col min="5" max="5" width="11.25" style="1" customWidth="1"/>
    <col min="6" max="6" width="12.875" style="1" customWidth="1"/>
    <col min="7" max="7" width="14.75" style="1" bestFit="1" customWidth="1"/>
    <col min="8" max="8" width="19.125" style="57" customWidth="1"/>
    <col min="9" max="9" width="11.625" style="3" bestFit="1" customWidth="1"/>
    <col min="10" max="11" width="9" style="1"/>
    <col min="12" max="12" width="11.875" style="1" customWidth="1"/>
    <col min="13" max="13" width="12.625" style="3" bestFit="1" customWidth="1"/>
    <col min="14" max="14" width="15.75" style="1" customWidth="1"/>
    <col min="15" max="16384" width="9" style="1"/>
  </cols>
  <sheetData>
    <row r="1" spans="3:13" x14ac:dyDescent="0.3">
      <c r="C1" s="1" t="str">
        <f t="shared" ref="C1:C29" si="0">LEFT(C2,SEARCH($B$31,C2))&amp;TEXT(RIGHT(C2,(LEN(C2)-SEARCH($B$31,C2))),"#")-$A$30</f>
        <v>P.US.EPV1518600</v>
      </c>
      <c r="D1" s="1">
        <f>RTD("cqg.rtd",,"ContractData","OptVal("&amp;C1&amp;",ImpliedVolatility,""Black"")","Close")</f>
        <v>35.962000000000003</v>
      </c>
      <c r="E1" s="1">
        <f>RTD("cqg.rtd", ,"ContractData",C1, "COI",, "T")</f>
        <v>8376</v>
      </c>
      <c r="F1" s="2">
        <f>RTD("cqg.rtd", ,"ContractData",C1, "BidAskorTradeTiMe",, "T")</f>
        <v>0.45277777777777778</v>
      </c>
      <c r="G1" s="2">
        <f>RTD("cqg.rtd", ,"SystemInfo", "Linetime")</f>
        <v>42290.486886574072</v>
      </c>
      <c r="H1" s="56" t="str">
        <f>RIGHT(C1,SEARCH($B$31,C1)-3)</f>
        <v>18600</v>
      </c>
      <c r="I1" s="3">
        <f>RTD("cqg.rtd", ,"ContractData",C1, "LastTradeToday",, "T")</f>
        <v>0.05</v>
      </c>
      <c r="J1" s="1">
        <f>RTD("cqg.rtd", ,"ContractData",C1, "Bid",, "T")</f>
        <v>0.1</v>
      </c>
      <c r="K1" s="3">
        <f>RTD("cqg.rtd", ,"ContractData",C1, "Ask",, "T")</f>
        <v>0.2</v>
      </c>
      <c r="L1" s="1">
        <f>RTD("cqg.rtd", ,"ContractData",C1, "T_CVol",, "T")</f>
        <v>79</v>
      </c>
      <c r="M1" s="3">
        <f>IF(L1&lt;&gt;0,D1,NA())</f>
        <v>35.962000000000003</v>
      </c>
    </row>
    <row r="2" spans="3:13" x14ac:dyDescent="0.3">
      <c r="C2" s="1" t="str">
        <f t="shared" si="0"/>
        <v>P.US.EPV1518650</v>
      </c>
      <c r="D2" s="1">
        <f>RTD("cqg.rtd",,"ContractData","OptVal("&amp;C2&amp;",ImpliedVolatility,""Black"")","Close")</f>
        <v>32.335999999999999</v>
      </c>
      <c r="E2" s="1">
        <f>RTD("cqg.rtd", ,"ContractData",C2, "COI",, "T")</f>
        <v>4344</v>
      </c>
      <c r="F2" s="2">
        <f>RTD("cqg.rtd", ,"ContractData",C2, "BidAskorTradeTiMe",, "T")</f>
        <v>0.45624999999999999</v>
      </c>
      <c r="G2" s="2">
        <f t="shared" ref="G2:G61" ca="1" si="1">NOW()+1/24</f>
        <v>42290.486890740736</v>
      </c>
      <c r="H2" s="56" t="str">
        <f t="shared" ref="H2:H61" si="2">RIGHT(C2,SEARCH($B$31,C2)-3)</f>
        <v>18650</v>
      </c>
      <c r="I2" s="3">
        <f>RTD("cqg.rtd", ,"ContractData",C2, "LastTradeToday",, "T")</f>
        <v>0.1</v>
      </c>
      <c r="J2" s="1">
        <f>RTD("cqg.rtd", ,"ContractData",C2, "Bid",, "T")</f>
        <v>0.1</v>
      </c>
      <c r="K2" s="3">
        <f>RTD("cqg.rtd", ,"ContractData",C2, "Ask",, "T")</f>
        <v>0.2</v>
      </c>
      <c r="L2" s="1">
        <f>RTD("cqg.rtd", ,"ContractData",C2, "T_CVol",, "T")</f>
        <v>43</v>
      </c>
      <c r="M2" s="3">
        <f t="shared" ref="M2:M61" si="3">IF(L2&lt;&gt;0,D2,NA())</f>
        <v>32.335999999999999</v>
      </c>
    </row>
    <row r="3" spans="3:13" x14ac:dyDescent="0.3">
      <c r="C3" s="1" t="str">
        <f t="shared" si="0"/>
        <v>P.US.EPV1518700</v>
      </c>
      <c r="D3" s="1">
        <f>RTD("cqg.rtd",,"ContractData","OptVal("&amp;C3&amp;",ImpliedVolatility,""Black"")","Close")</f>
        <v>34.99</v>
      </c>
      <c r="E3" s="1">
        <f>RTD("cqg.rtd", ,"ContractData",C3, "COI",, "T")</f>
        <v>7609</v>
      </c>
      <c r="F3" s="2">
        <f>RTD("cqg.rtd", ,"ContractData",C3, "BidAskorTradeTiMe",, "T")</f>
        <v>0.48541666666666666</v>
      </c>
      <c r="G3" s="2">
        <f t="shared" ca="1" si="1"/>
        <v>42290.486890740736</v>
      </c>
      <c r="H3" s="56" t="str">
        <f t="shared" si="2"/>
        <v>18700</v>
      </c>
      <c r="I3" s="3" t="str">
        <f>RTD("cqg.rtd", ,"ContractData",C3, "LastTradeToday",, "T")</f>
        <v/>
      </c>
      <c r="J3" s="1">
        <f>RTD("cqg.rtd", ,"ContractData",C3, "Bid",, "T")</f>
        <v>0.1</v>
      </c>
      <c r="K3" s="3">
        <f>RTD("cqg.rtd", ,"ContractData",C3, "Ask",, "T")</f>
        <v>0.25</v>
      </c>
      <c r="L3" s="1">
        <f>RTD("cqg.rtd", ,"ContractData",C3, "T_CVol",, "T")</f>
        <v>40</v>
      </c>
      <c r="M3" s="3">
        <f t="shared" si="3"/>
        <v>34.99</v>
      </c>
    </row>
    <row r="4" spans="3:13" x14ac:dyDescent="0.3">
      <c r="C4" s="1" t="str">
        <f t="shared" si="0"/>
        <v>P.US.EPV1518750</v>
      </c>
      <c r="D4" s="1">
        <f>RTD("cqg.rtd",,"ContractData","OptVal("&amp;C4&amp;",ImpliedVolatility,""Black"")","Close")</f>
        <v>31.678000000000001</v>
      </c>
      <c r="E4" s="1">
        <f>RTD("cqg.rtd", ,"ContractData",C4, "COI",, "T")</f>
        <v>10336</v>
      </c>
      <c r="F4" s="2">
        <f>RTD("cqg.rtd", ,"ContractData",C4, "BidAskorTradeTiMe",, "T")</f>
        <v>0.48402777777777778</v>
      </c>
      <c r="G4" s="2">
        <f t="shared" ca="1" si="1"/>
        <v>42290.486890740736</v>
      </c>
      <c r="H4" s="56" t="str">
        <f t="shared" si="2"/>
        <v>18750</v>
      </c>
      <c r="I4" s="3">
        <f>RTD("cqg.rtd", ,"ContractData",C4, "LastTradeToday",, "T")</f>
        <v>0.1</v>
      </c>
      <c r="J4" s="1">
        <f>RTD("cqg.rtd", ,"ContractData",C4, "Bid",, "T")</f>
        <v>0.15</v>
      </c>
      <c r="K4" s="3">
        <f>RTD("cqg.rtd", ,"ContractData",C4, "Ask",, "T")</f>
        <v>0.25</v>
      </c>
      <c r="L4" s="1">
        <f>RTD("cqg.rtd", ,"ContractData",C4, "T_CVol",, "T")</f>
        <v>1095</v>
      </c>
      <c r="M4" s="3">
        <f t="shared" si="3"/>
        <v>31.678000000000001</v>
      </c>
    </row>
    <row r="5" spans="3:13" x14ac:dyDescent="0.3">
      <c r="C5" s="1" t="str">
        <f t="shared" si="0"/>
        <v>P.US.EPV1518800</v>
      </c>
      <c r="D5" s="1">
        <f>RTD("cqg.rtd",,"ContractData","OptVal("&amp;C5&amp;",ImpliedVolatility,""Black"")","Close")</f>
        <v>30.597000000000001</v>
      </c>
      <c r="E5" s="1">
        <f>RTD("cqg.rtd", ,"ContractData",C5, "COI",, "T")</f>
        <v>8679</v>
      </c>
      <c r="F5" s="2">
        <f>RTD("cqg.rtd", ,"ContractData",C5, "BidAskorTradeTiMe",, "T")</f>
        <v>0.45694444444444443</v>
      </c>
      <c r="G5" s="2">
        <f t="shared" ca="1" si="1"/>
        <v>42290.486890740736</v>
      </c>
      <c r="H5" s="56" t="str">
        <f t="shared" si="2"/>
        <v>18800</v>
      </c>
      <c r="I5" s="3">
        <f>RTD("cqg.rtd", ,"ContractData",C5, "LastTradeToday",, "T")</f>
        <v>0.2</v>
      </c>
      <c r="J5" s="1">
        <f>RTD("cqg.rtd", ,"ContractData",C5, "Bid",, "T")</f>
        <v>0.15</v>
      </c>
      <c r="K5" s="3">
        <f>RTD("cqg.rtd", ,"ContractData",C5, "Ask",, "T")</f>
        <v>0.25</v>
      </c>
      <c r="L5" s="1">
        <f>RTD("cqg.rtd", ,"ContractData",C5, "T_CVol",, "T")</f>
        <v>1874</v>
      </c>
      <c r="M5" s="3">
        <f t="shared" si="3"/>
        <v>30.597000000000001</v>
      </c>
    </row>
    <row r="6" spans="3:13" x14ac:dyDescent="0.3">
      <c r="C6" s="1" t="str">
        <f t="shared" si="0"/>
        <v>P.US.EPV1518850</v>
      </c>
      <c r="D6" s="1">
        <f>RTD("cqg.rtd",,"ContractData","OptVal("&amp;C6&amp;",ImpliedVolatility,""Black"")","Close")</f>
        <v>31.577999999999999</v>
      </c>
      <c r="E6" s="1">
        <f>RTD("cqg.rtd", ,"ContractData",C6, "COI",, "T")</f>
        <v>4854</v>
      </c>
      <c r="F6" s="2">
        <f>RTD("cqg.rtd", ,"ContractData",C6, "BidAskorTradeTiMe",, "T")</f>
        <v>0.48541666666666666</v>
      </c>
      <c r="G6" s="2">
        <f t="shared" ca="1" si="1"/>
        <v>42290.486890740736</v>
      </c>
      <c r="H6" s="56" t="str">
        <f t="shared" si="2"/>
        <v>18850</v>
      </c>
      <c r="I6" s="3">
        <f>RTD("cqg.rtd", ,"ContractData",C6, "LastTradeToday",, "T")</f>
        <v>0.25</v>
      </c>
      <c r="J6" s="1">
        <f>RTD("cqg.rtd", ,"ContractData",C6, "Bid",, "T")</f>
        <v>0.15</v>
      </c>
      <c r="K6" s="3">
        <f>RTD("cqg.rtd", ,"ContractData",C6, "Ask",, "T")</f>
        <v>0.25</v>
      </c>
      <c r="L6" s="1">
        <f>RTD("cqg.rtd", ,"ContractData",C6, "T_CVol",, "T")</f>
        <v>580</v>
      </c>
      <c r="M6" s="3">
        <f t="shared" si="3"/>
        <v>31.577999999999999</v>
      </c>
    </row>
    <row r="7" spans="3:13" x14ac:dyDescent="0.3">
      <c r="C7" s="1" t="str">
        <f t="shared" si="0"/>
        <v>P.US.EPV1518900</v>
      </c>
      <c r="D7" s="1">
        <f>RTD("cqg.rtd",,"ContractData","OptVal("&amp;C7&amp;",ImpliedVolatility,""Black"")","Close")</f>
        <v>29.542000000000002</v>
      </c>
      <c r="E7" s="1">
        <f>RTD("cqg.rtd", ,"ContractData",C7, "COI",, "T")</f>
        <v>6209</v>
      </c>
      <c r="F7" s="2">
        <f>RTD("cqg.rtd", ,"ContractData",C7, "BidAskorTradeTiMe",, "T")</f>
        <v>0.48055555555555557</v>
      </c>
      <c r="G7" s="2">
        <f t="shared" ca="1" si="1"/>
        <v>42290.486890740736</v>
      </c>
      <c r="H7" s="56" t="str">
        <f t="shared" si="2"/>
        <v>18900</v>
      </c>
      <c r="I7" s="3">
        <f>RTD("cqg.rtd", ,"ContractData",C7, "LastTradeToday",, "T")</f>
        <v>0.25</v>
      </c>
      <c r="J7" s="1">
        <f>RTD("cqg.rtd", ,"ContractData",C7, "Bid",, "T")</f>
        <v>0.2</v>
      </c>
      <c r="K7" s="3">
        <f>RTD("cqg.rtd", ,"ContractData",C7, "Ask",, "T")</f>
        <v>0.3</v>
      </c>
      <c r="L7" s="1">
        <f>RTD("cqg.rtd", ,"ContractData",C7, "T_CVol",, "T")</f>
        <v>46</v>
      </c>
      <c r="M7" s="3">
        <f t="shared" si="3"/>
        <v>29.542000000000002</v>
      </c>
    </row>
    <row r="8" spans="3:13" x14ac:dyDescent="0.3">
      <c r="C8" s="1" t="str">
        <f t="shared" si="0"/>
        <v>P.US.EPV1518950</v>
      </c>
      <c r="D8" s="1">
        <f>RTD("cqg.rtd",,"ContractData","OptVal("&amp;C8&amp;",ImpliedVolatility,""Black"")","Close")</f>
        <v>29.994</v>
      </c>
      <c r="E8" s="1">
        <f>RTD("cqg.rtd", ,"ContractData",C8, "COI",, "T")</f>
        <v>4920</v>
      </c>
      <c r="F8" s="2">
        <f>RTD("cqg.rtd", ,"ContractData",C8, "BidAskorTradeTiMe",, "T")</f>
        <v>0.45833333333333331</v>
      </c>
      <c r="G8" s="2">
        <f t="shared" ca="1" si="1"/>
        <v>42290.486890740736</v>
      </c>
      <c r="H8" s="56" t="str">
        <f t="shared" si="2"/>
        <v>18950</v>
      </c>
      <c r="I8" s="3">
        <f>RTD("cqg.rtd", ,"ContractData",C8, "LastTradeToday",, "T")</f>
        <v>0.3</v>
      </c>
      <c r="J8" s="1">
        <f>RTD("cqg.rtd", ,"ContractData",C8, "Bid",, "T")</f>
        <v>0.2</v>
      </c>
      <c r="K8" s="3">
        <f>RTD("cqg.rtd", ,"ContractData",C8, "Ask",, "T")</f>
        <v>0.3</v>
      </c>
      <c r="L8" s="1">
        <f>RTD("cqg.rtd", ,"ContractData",C8, "T_CVol",, "T")</f>
        <v>94</v>
      </c>
      <c r="M8" s="3">
        <f t="shared" si="3"/>
        <v>29.994</v>
      </c>
    </row>
    <row r="9" spans="3:13" x14ac:dyDescent="0.3">
      <c r="C9" s="1" t="str">
        <f t="shared" si="0"/>
        <v>P.US.EPV1519000</v>
      </c>
      <c r="D9" s="1">
        <f>RTD("cqg.rtd",,"ContractData","OptVal("&amp;C9&amp;",ImpliedVolatility,""Black"")","Close")</f>
        <v>28.658999999999999</v>
      </c>
      <c r="E9" s="1">
        <f>RTD("cqg.rtd", ,"ContractData",C9, "COI",, "T")</f>
        <v>26558</v>
      </c>
      <c r="F9" s="2">
        <f>RTD("cqg.rtd", ,"ContractData",C9, "BidAskorTradeTiMe",, "T")</f>
        <v>0.46597222222222223</v>
      </c>
      <c r="G9" s="2">
        <f t="shared" ca="1" si="1"/>
        <v>42290.486890740736</v>
      </c>
      <c r="H9" s="56" t="str">
        <f t="shared" si="2"/>
        <v>19000</v>
      </c>
      <c r="I9" s="3">
        <f>RTD("cqg.rtd", ,"ContractData",C9, "LastTradeToday",, "T")</f>
        <v>0.25</v>
      </c>
      <c r="J9" s="1">
        <f>RTD("cqg.rtd", ,"ContractData",C9, "Bid",, "T")</f>
        <v>0.25</v>
      </c>
      <c r="K9" s="3">
        <f>RTD("cqg.rtd", ,"ContractData",C9, "Ask",, "T")</f>
        <v>0.3</v>
      </c>
      <c r="L9" s="1">
        <f>RTD("cqg.rtd", ,"ContractData",C9, "T_CVol",, "T")</f>
        <v>996</v>
      </c>
      <c r="M9" s="3">
        <f t="shared" si="3"/>
        <v>28.658999999999999</v>
      </c>
    </row>
    <row r="10" spans="3:13" x14ac:dyDescent="0.3">
      <c r="C10" s="1" t="str">
        <f t="shared" si="0"/>
        <v>P.US.EPV1519050</v>
      </c>
      <c r="D10" s="1">
        <f>RTD("cqg.rtd",,"ContractData","OptVal("&amp;C10&amp;",ImpliedVolatility,""Black"")","Close")</f>
        <v>26.728999999999999</v>
      </c>
      <c r="E10" s="1">
        <f>RTD("cqg.rtd", ,"ContractData",C10, "COI",, "T")</f>
        <v>4034</v>
      </c>
      <c r="F10" s="2">
        <f>RTD("cqg.rtd", ,"ContractData",C10, "BidAskorTradeTiMe",, "T")</f>
        <v>0.47361111111111109</v>
      </c>
      <c r="G10" s="2">
        <f t="shared" ca="1" si="1"/>
        <v>42290.486890740736</v>
      </c>
      <c r="H10" s="56" t="str">
        <f t="shared" si="2"/>
        <v>19050</v>
      </c>
      <c r="I10" s="3">
        <f>RTD("cqg.rtd", ,"ContractData",C10, "LastTradeToday",, "T")</f>
        <v>0.2</v>
      </c>
      <c r="J10" s="1">
        <f>RTD("cqg.rtd", ,"ContractData",C10, "Bid",, "T")</f>
        <v>0.25</v>
      </c>
      <c r="K10" s="3">
        <f>RTD("cqg.rtd", ,"ContractData",C10, "Ask",, "T")</f>
        <v>0.35000000000000003</v>
      </c>
      <c r="L10" s="1">
        <f>RTD("cqg.rtd", ,"ContractData",C10, "T_CVol",, "T")</f>
        <v>145</v>
      </c>
      <c r="M10" s="3">
        <f t="shared" si="3"/>
        <v>26.728999999999999</v>
      </c>
    </row>
    <row r="11" spans="3:13" x14ac:dyDescent="0.3">
      <c r="C11" s="1" t="str">
        <f t="shared" si="0"/>
        <v>P.US.EPV1519100</v>
      </c>
      <c r="D11" s="1">
        <f>RTD("cqg.rtd",,"ContractData","OptVal("&amp;C11&amp;",ImpliedVolatility,""Black"")","Close")</f>
        <v>25.849</v>
      </c>
      <c r="E11" s="1">
        <f>RTD("cqg.rtd", ,"ContractData",C11, "COI",, "T")</f>
        <v>5877</v>
      </c>
      <c r="F11" s="2">
        <f>RTD("cqg.rtd", ,"ContractData",C11, "BidAskorTradeTiMe",, "T")</f>
        <v>0.47499999999999998</v>
      </c>
      <c r="G11" s="2">
        <f t="shared" ca="1" si="1"/>
        <v>42290.486890740736</v>
      </c>
      <c r="H11" s="56" t="str">
        <f t="shared" si="2"/>
        <v>19100</v>
      </c>
      <c r="I11" s="3">
        <f>RTD("cqg.rtd", ,"ContractData",C11, "LastTradeToday",, "T")</f>
        <v>0.3</v>
      </c>
      <c r="J11" s="1">
        <f>RTD("cqg.rtd", ,"ContractData",C11, "Bid",, "T")</f>
        <v>0.25</v>
      </c>
      <c r="K11" s="3">
        <f>RTD("cqg.rtd", ,"ContractData",C11, "Ask",, "T")</f>
        <v>0.4</v>
      </c>
      <c r="L11" s="1">
        <f>RTD("cqg.rtd", ,"ContractData",C11, "T_CVol",, "T")</f>
        <v>424</v>
      </c>
      <c r="M11" s="3">
        <f t="shared" si="3"/>
        <v>25.849</v>
      </c>
    </row>
    <row r="12" spans="3:13" x14ac:dyDescent="0.3">
      <c r="C12" s="1" t="str">
        <f t="shared" si="0"/>
        <v>P.US.EPV1519150</v>
      </c>
      <c r="D12" s="1">
        <f>RTD("cqg.rtd",,"ContractData","OptVal("&amp;C12&amp;",ImpliedVolatility,""Black"")","Close")</f>
        <v>26.265999999999998</v>
      </c>
      <c r="E12" s="1">
        <f>RTD("cqg.rtd", ,"ContractData",C12, "COI",, "T")</f>
        <v>4561</v>
      </c>
      <c r="F12" s="2">
        <f>RTD("cqg.rtd", ,"ContractData",C12, "BidAskorTradeTiMe",, "T")</f>
        <v>0.47430555555555554</v>
      </c>
      <c r="G12" s="2">
        <f t="shared" ca="1" si="1"/>
        <v>42290.486890740736</v>
      </c>
      <c r="H12" s="56" t="str">
        <f t="shared" si="2"/>
        <v>19150</v>
      </c>
      <c r="I12" s="3">
        <f>RTD("cqg.rtd", ,"ContractData",C12, "LastTradeToday",, "T")</f>
        <v>0.35000000000000003</v>
      </c>
      <c r="J12" s="1">
        <f>RTD("cqg.rtd", ,"ContractData",C12, "Bid",, "T")</f>
        <v>0.3</v>
      </c>
      <c r="K12" s="3">
        <f>RTD("cqg.rtd", ,"ContractData",C12, "Ask",, "T")</f>
        <v>0.4</v>
      </c>
      <c r="L12" s="1">
        <f>RTD("cqg.rtd", ,"ContractData",C12, "T_CVol",, "T")</f>
        <v>418</v>
      </c>
      <c r="M12" s="3">
        <f t="shared" si="3"/>
        <v>26.265999999999998</v>
      </c>
    </row>
    <row r="13" spans="3:13" x14ac:dyDescent="0.3">
      <c r="C13" s="1" t="str">
        <f t="shared" si="0"/>
        <v>P.US.EPV1519200</v>
      </c>
      <c r="D13" s="1">
        <f>RTD("cqg.rtd",,"ContractData","OptVal("&amp;C13&amp;",ImpliedVolatility,""Black"")","Close")</f>
        <v>25.524999999999999</v>
      </c>
      <c r="E13" s="1">
        <f>RTD("cqg.rtd", ,"ContractData",C13, "COI",, "T")</f>
        <v>5975</v>
      </c>
      <c r="F13" s="2">
        <f>RTD("cqg.rtd", ,"ContractData",C13, "BidAskorTradeTiMe",, "T")</f>
        <v>0.46597222222222223</v>
      </c>
      <c r="G13" s="2">
        <f t="shared" ca="1" si="1"/>
        <v>42290.486890740736</v>
      </c>
      <c r="H13" s="56" t="str">
        <f t="shared" si="2"/>
        <v>19200</v>
      </c>
      <c r="I13" s="3">
        <f>RTD("cqg.rtd", ,"ContractData",C13, "LastTradeToday",, "T")</f>
        <v>0.45</v>
      </c>
      <c r="J13" s="1">
        <f>RTD("cqg.rtd", ,"ContractData",C13, "Bid",, "T")</f>
        <v>0.35000000000000003</v>
      </c>
      <c r="K13" s="3">
        <f>RTD("cqg.rtd", ,"ContractData",C13, "Ask",, "T")</f>
        <v>0.45</v>
      </c>
      <c r="L13" s="1">
        <f>RTD("cqg.rtd", ,"ContractData",C13, "T_CVol",, "T")</f>
        <v>1380</v>
      </c>
      <c r="M13" s="3">
        <f t="shared" si="3"/>
        <v>25.524999999999999</v>
      </c>
    </row>
    <row r="14" spans="3:13" x14ac:dyDescent="0.3">
      <c r="C14" s="1" t="str">
        <f t="shared" si="0"/>
        <v>P.US.EPV1519250</v>
      </c>
      <c r="D14" s="1">
        <f>RTD("cqg.rtd",,"ContractData","OptVal("&amp;C14&amp;",ImpliedVolatility,""Black"")","Close")</f>
        <v>23.484999999999999</v>
      </c>
      <c r="E14" s="1">
        <f>RTD("cqg.rtd", ,"ContractData",C14, "COI",, "T")</f>
        <v>9802</v>
      </c>
      <c r="F14" s="2">
        <f>RTD("cqg.rtd", ,"ContractData",C14, "BidAskorTradeTiMe",, "T")</f>
        <v>0.48541666666666666</v>
      </c>
      <c r="G14" s="2">
        <f t="shared" ca="1" si="1"/>
        <v>42290.486890740736</v>
      </c>
      <c r="H14" s="56" t="str">
        <f t="shared" si="2"/>
        <v>19250</v>
      </c>
      <c r="I14" s="3">
        <f>RTD("cqg.rtd", ,"ContractData",C14, "LastTradeToday",, "T")</f>
        <v>0.45</v>
      </c>
      <c r="J14" s="1">
        <f>RTD("cqg.rtd", ,"ContractData",C14, "Bid",, "T")</f>
        <v>0.35000000000000003</v>
      </c>
      <c r="K14" s="3">
        <f>RTD("cqg.rtd", ,"ContractData",C14, "Ask",, "T")</f>
        <v>0.45</v>
      </c>
      <c r="L14" s="1">
        <f>RTD("cqg.rtd", ,"ContractData",C14, "T_CVol",, "T")</f>
        <v>524</v>
      </c>
      <c r="M14" s="3">
        <f t="shared" si="3"/>
        <v>23.484999999999999</v>
      </c>
    </row>
    <row r="15" spans="3:13" x14ac:dyDescent="0.3">
      <c r="C15" s="1" t="str">
        <f t="shared" si="0"/>
        <v>P.US.EPV1519300</v>
      </c>
      <c r="D15" s="1">
        <f>RTD("cqg.rtd",,"ContractData","OptVal("&amp;C15&amp;",ImpliedVolatility,""Black"")","Close")</f>
        <v>23.207000000000001</v>
      </c>
      <c r="E15" s="1">
        <f>RTD("cqg.rtd", ,"ContractData",C15, "COI",, "T")</f>
        <v>5941</v>
      </c>
      <c r="F15" s="2">
        <f>RTD("cqg.rtd", ,"ContractData",C15, "BidAskorTradeTiMe",, "T")</f>
        <v>0.47638888888888886</v>
      </c>
      <c r="G15" s="2">
        <f t="shared" ca="1" si="1"/>
        <v>42290.486890740736</v>
      </c>
      <c r="H15" s="56" t="str">
        <f t="shared" si="2"/>
        <v>19300</v>
      </c>
      <c r="I15" s="3">
        <f>RTD("cqg.rtd", ,"ContractData",C15, "LastTradeToday",, "T")</f>
        <v>0.5</v>
      </c>
      <c r="J15" s="1">
        <f>RTD("cqg.rtd", ,"ContractData",C15, "Bid",, "T")</f>
        <v>0.45</v>
      </c>
      <c r="K15" s="3">
        <f>RTD("cqg.rtd", ,"ContractData",C15, "Ask",, "T")</f>
        <v>0.5</v>
      </c>
      <c r="L15" s="1">
        <f>RTD("cqg.rtd", ,"ContractData",C15, "T_CVol",, "T")</f>
        <v>406</v>
      </c>
      <c r="M15" s="3">
        <f t="shared" si="3"/>
        <v>23.207000000000001</v>
      </c>
    </row>
    <row r="16" spans="3:13" x14ac:dyDescent="0.3">
      <c r="C16" s="1" t="str">
        <f t="shared" si="0"/>
        <v>P.US.EPV1519350</v>
      </c>
      <c r="D16" s="1">
        <f>RTD("cqg.rtd",,"ContractData","OptVal("&amp;C16&amp;",ImpliedVolatility,""Black"")","Close")</f>
        <v>23.09</v>
      </c>
      <c r="E16" s="1">
        <f>RTD("cqg.rtd", ,"ContractData",C16, "COI",, "T")</f>
        <v>3713</v>
      </c>
      <c r="F16" s="2">
        <f>RTD("cqg.rtd", ,"ContractData",C16, "BidAskorTradeTiMe",, "T")</f>
        <v>0.48472222222222222</v>
      </c>
      <c r="G16" s="2">
        <f t="shared" ca="1" si="1"/>
        <v>42290.486890740736</v>
      </c>
      <c r="H16" s="56" t="str">
        <f t="shared" si="2"/>
        <v>19350</v>
      </c>
      <c r="I16" s="3">
        <f>RTD("cqg.rtd", ,"ContractData",C16, "LastTradeToday",, "T")</f>
        <v>0.55000000000000004</v>
      </c>
      <c r="J16" s="1">
        <f>RTD("cqg.rtd", ,"ContractData",C16, "Bid",, "T")</f>
        <v>0.5</v>
      </c>
      <c r="K16" s="3">
        <f>RTD("cqg.rtd", ,"ContractData",C16, "Ask",, "T")</f>
        <v>0.6</v>
      </c>
      <c r="L16" s="1">
        <f>RTD("cqg.rtd", ,"ContractData",C16, "T_CVol",, "T")</f>
        <v>847</v>
      </c>
      <c r="M16" s="3">
        <f t="shared" si="3"/>
        <v>23.09</v>
      </c>
    </row>
    <row r="17" spans="1:13" x14ac:dyDescent="0.3">
      <c r="C17" s="1" t="str">
        <f t="shared" si="0"/>
        <v>P.US.EPV1519400</v>
      </c>
      <c r="D17" s="1">
        <f>RTD("cqg.rtd",,"ContractData","OptVal("&amp;C17&amp;",ImpliedVolatility,""Black"")","Close")</f>
        <v>22.420999999999999</v>
      </c>
      <c r="E17" s="1">
        <f>RTD("cqg.rtd", ,"ContractData",C17, "COI",, "T")</f>
        <v>5601</v>
      </c>
      <c r="F17" s="2">
        <f>RTD("cqg.rtd", ,"ContractData",C17, "BidAskorTradeTiMe",, "T")</f>
        <v>0.48402777777777778</v>
      </c>
      <c r="G17" s="2">
        <f t="shared" ca="1" si="1"/>
        <v>42290.486890740736</v>
      </c>
      <c r="H17" s="56" t="str">
        <f t="shared" si="2"/>
        <v>19400</v>
      </c>
      <c r="I17" s="3">
        <f>RTD("cqg.rtd", ,"ContractData",C17, "LastTradeToday",, "T")</f>
        <v>0.65</v>
      </c>
      <c r="J17" s="1">
        <f>RTD("cqg.rtd", ,"ContractData",C17, "Bid",, "T")</f>
        <v>0.6</v>
      </c>
      <c r="K17" s="3">
        <f>RTD("cqg.rtd", ,"ContractData",C17, "Ask",, "T")</f>
        <v>0.70000000000000007</v>
      </c>
      <c r="L17" s="1">
        <f>RTD("cqg.rtd", ,"ContractData",C17, "T_CVol",, "T")</f>
        <v>954</v>
      </c>
      <c r="M17" s="3">
        <f t="shared" si="3"/>
        <v>22.420999999999999</v>
      </c>
    </row>
    <row r="18" spans="1:13" x14ac:dyDescent="0.3">
      <c r="C18" s="1" t="str">
        <f t="shared" si="0"/>
        <v>P.US.EPV1519450</v>
      </c>
      <c r="D18" s="1">
        <f>RTD("cqg.rtd",,"ContractData","OptVal("&amp;C18&amp;",ImpliedVolatility,""Black"")","Close")</f>
        <v>21.558</v>
      </c>
      <c r="E18" s="1">
        <f>RTD("cqg.rtd", ,"ContractData",C18, "COI",, "T")</f>
        <v>4093</v>
      </c>
      <c r="F18" s="2">
        <f>RTD("cqg.rtd", ,"ContractData",C18, "BidAskorTradeTiMe",, "T")</f>
        <v>0.48194444444444445</v>
      </c>
      <c r="G18" s="2">
        <f t="shared" ca="1" si="1"/>
        <v>42290.486890740736</v>
      </c>
      <c r="H18" s="56" t="str">
        <f t="shared" si="2"/>
        <v>19450</v>
      </c>
      <c r="I18" s="3">
        <f>RTD("cqg.rtd", ,"ContractData",C18, "LastTradeToday",, "T")</f>
        <v>0.70000000000000007</v>
      </c>
      <c r="J18" s="1">
        <f>RTD("cqg.rtd", ,"ContractData",C18, "Bid",, "T")</f>
        <v>0.65</v>
      </c>
      <c r="K18" s="3">
        <f>RTD("cqg.rtd", ,"ContractData",C18, "Ask",, "T")</f>
        <v>0.75</v>
      </c>
      <c r="L18" s="1">
        <f>RTD("cqg.rtd", ,"ContractData",C18, "T_CVol",, "T")</f>
        <v>1173</v>
      </c>
      <c r="M18" s="3">
        <f t="shared" si="3"/>
        <v>21.558</v>
      </c>
    </row>
    <row r="19" spans="1:13" x14ac:dyDescent="0.3">
      <c r="C19" s="1" t="str">
        <f t="shared" si="0"/>
        <v>P.US.EPV1519500</v>
      </c>
      <c r="D19" s="1">
        <f>RTD("cqg.rtd",,"ContractData","OptVal("&amp;C19&amp;",ImpliedVolatility,""Black"")","Close")</f>
        <v>20.326000000000001</v>
      </c>
      <c r="E19" s="1">
        <f>RTD("cqg.rtd", ,"ContractData",C19, "COI",, "T")</f>
        <v>13683</v>
      </c>
      <c r="F19" s="2">
        <f>RTD("cqg.rtd", ,"ContractData",C19, "BidAskorTradeTiMe",, "T")</f>
        <v>0.4861111111111111</v>
      </c>
      <c r="G19" s="2">
        <f t="shared" ca="1" si="1"/>
        <v>42290.486890740736</v>
      </c>
      <c r="H19" s="56" t="str">
        <f t="shared" si="2"/>
        <v>19500</v>
      </c>
      <c r="I19" s="3">
        <f>RTD("cqg.rtd", ,"ContractData",C19, "LastTradeToday",, "T")</f>
        <v>0.85</v>
      </c>
      <c r="J19" s="1">
        <f>RTD("cqg.rtd", ,"ContractData",C19, "Bid",, "T")</f>
        <v>0.8</v>
      </c>
      <c r="K19" s="3">
        <f>RTD("cqg.rtd", ,"ContractData",C19, "Ask",, "T")</f>
        <v>0.9</v>
      </c>
      <c r="L19" s="1">
        <f>RTD("cqg.rtd", ,"ContractData",C19, "T_CVol",, "T")</f>
        <v>3111</v>
      </c>
      <c r="M19" s="3">
        <f t="shared" si="3"/>
        <v>20.326000000000001</v>
      </c>
    </row>
    <row r="20" spans="1:13" x14ac:dyDescent="0.3">
      <c r="C20" s="1" t="str">
        <f t="shared" si="0"/>
        <v>P.US.EPV1519550</v>
      </c>
      <c r="D20" s="1">
        <f>RTD("cqg.rtd",,"ContractData","OptVal("&amp;C20&amp;",ImpliedVolatility,""Black"")","Close")</f>
        <v>20.085000000000001</v>
      </c>
      <c r="E20" s="1">
        <f>RTD("cqg.rtd", ,"ContractData",C20, "COI",, "T")</f>
        <v>3501</v>
      </c>
      <c r="F20" s="2">
        <f>RTD("cqg.rtd", ,"ContractData",C20, "BidAskorTradeTiMe",, "T")</f>
        <v>0.48402777777777778</v>
      </c>
      <c r="G20" s="2">
        <f t="shared" ca="1" si="1"/>
        <v>42290.486890740736</v>
      </c>
      <c r="H20" s="56" t="str">
        <f t="shared" si="2"/>
        <v>19550</v>
      </c>
      <c r="I20" s="3">
        <f>RTD("cqg.rtd", ,"ContractData",C20, "LastTradeToday",, "T")</f>
        <v>1.05</v>
      </c>
      <c r="J20" s="1">
        <f>RTD("cqg.rtd", ,"ContractData",C20, "Bid",, "T")</f>
        <v>0.95000000000000007</v>
      </c>
      <c r="K20" s="3">
        <f>RTD("cqg.rtd", ,"ContractData",C20, "Ask",, "T")</f>
        <v>1.05</v>
      </c>
      <c r="L20" s="1">
        <f>RTD("cqg.rtd", ,"ContractData",C20, "T_CVol",, "T")</f>
        <v>280</v>
      </c>
      <c r="M20" s="3">
        <f t="shared" si="3"/>
        <v>20.085000000000001</v>
      </c>
    </row>
    <row r="21" spans="1:13" x14ac:dyDescent="0.3">
      <c r="C21" s="1" t="str">
        <f t="shared" si="0"/>
        <v>P.US.EPV1519600</v>
      </c>
      <c r="D21" s="1">
        <f>RTD("cqg.rtd",,"ContractData","OptVal("&amp;C21&amp;",ImpliedVolatility,""Black"")","Close")</f>
        <v>19.018999999999998</v>
      </c>
      <c r="E21" s="1">
        <f>RTD("cqg.rtd", ,"ContractData",C21, "COI",, "T")</f>
        <v>6489</v>
      </c>
      <c r="F21" s="2">
        <f>RTD("cqg.rtd", ,"ContractData",C21, "BidAskorTradeTiMe",, "T")</f>
        <v>0.48541666666666666</v>
      </c>
      <c r="G21" s="2">
        <f t="shared" ca="1" si="1"/>
        <v>42290.486890740736</v>
      </c>
      <c r="H21" s="56" t="str">
        <f t="shared" si="2"/>
        <v>19600</v>
      </c>
      <c r="I21" s="3">
        <f>RTD("cqg.rtd", ,"ContractData",C21, "LastTradeToday",, "T")</f>
        <v>1.2</v>
      </c>
      <c r="J21" s="1">
        <f>RTD("cqg.rtd", ,"ContractData",C21, "Bid",, "T")</f>
        <v>1.1500000000000001</v>
      </c>
      <c r="K21" s="3">
        <f>RTD("cqg.rtd", ,"ContractData",C21, "Ask",, "T")</f>
        <v>1.25</v>
      </c>
      <c r="L21" s="1">
        <f>RTD("cqg.rtd", ,"ContractData",C21, "T_CVol",, "T")</f>
        <v>1215</v>
      </c>
      <c r="M21" s="3">
        <f t="shared" si="3"/>
        <v>19.018999999999998</v>
      </c>
    </row>
    <row r="22" spans="1:13" x14ac:dyDescent="0.3">
      <c r="C22" s="1" t="str">
        <f t="shared" si="0"/>
        <v>P.US.EPV1519650</v>
      </c>
      <c r="D22" s="1">
        <f>RTD("cqg.rtd",,"ContractData","OptVal("&amp;C22&amp;",ImpliedVolatility,""Black"")","Close")</f>
        <v>18.399000000000001</v>
      </c>
      <c r="E22" s="1">
        <f>RTD("cqg.rtd", ,"ContractData",C22, "COI",, "T")</f>
        <v>2747</v>
      </c>
      <c r="F22" s="2">
        <f>RTD("cqg.rtd", ,"ContractData",C22, "BidAskorTradeTiMe",, "T")</f>
        <v>0.4861111111111111</v>
      </c>
      <c r="G22" s="2">
        <f t="shared" ca="1" si="1"/>
        <v>42290.486890740736</v>
      </c>
      <c r="H22" s="56" t="str">
        <f t="shared" si="2"/>
        <v>19650</v>
      </c>
      <c r="I22" s="3">
        <f>RTD("cqg.rtd", ,"ContractData",C22, "LastTradeToday",, "T")</f>
        <v>1.5</v>
      </c>
      <c r="J22" s="1">
        <f>RTD("cqg.rtd", ,"ContractData",C22, "Bid",, "T")</f>
        <v>1.4000000000000001</v>
      </c>
      <c r="K22" s="3">
        <f>RTD("cqg.rtd", ,"ContractData",C22, "Ask",, "T")</f>
        <v>1.5</v>
      </c>
      <c r="L22" s="1">
        <f>RTD("cqg.rtd", ,"ContractData",C22, "T_CVol",, "T")</f>
        <v>1223</v>
      </c>
      <c r="M22" s="3">
        <f t="shared" si="3"/>
        <v>18.399000000000001</v>
      </c>
    </row>
    <row r="23" spans="1:13" x14ac:dyDescent="0.3">
      <c r="C23" s="1" t="str">
        <f t="shared" si="0"/>
        <v>P.US.EPV1519700</v>
      </c>
      <c r="D23" s="1">
        <f>RTD("cqg.rtd",,"ContractData","OptVal("&amp;C23&amp;",ImpliedVolatility,""Black"")","Close")</f>
        <v>17.742000000000001</v>
      </c>
      <c r="E23" s="1">
        <f>RTD("cqg.rtd", ,"ContractData",C23, "COI",, "T")</f>
        <v>4695</v>
      </c>
      <c r="F23" s="2">
        <f>RTD("cqg.rtd", ,"ContractData",C23, "BidAskorTradeTiMe",, "T")</f>
        <v>0.48680555555555555</v>
      </c>
      <c r="G23" s="2">
        <f t="shared" ca="1" si="1"/>
        <v>42290.486890740736</v>
      </c>
      <c r="H23" s="56" t="str">
        <f t="shared" si="2"/>
        <v>19700</v>
      </c>
      <c r="I23" s="3">
        <f>RTD("cqg.rtd", ,"ContractData",C23, "LastTradeToday",, "T")</f>
        <v>1.75</v>
      </c>
      <c r="J23" s="1">
        <f>RTD("cqg.rtd", ,"ContractData",C23, "Bid",, "T")</f>
        <v>1.7</v>
      </c>
      <c r="K23" s="3">
        <f>RTD("cqg.rtd", ,"ContractData",C23, "Ask",, "T")</f>
        <v>1.85</v>
      </c>
      <c r="L23" s="1">
        <f>RTD("cqg.rtd", ,"ContractData",C23, "T_CVol",, "T")</f>
        <v>1958</v>
      </c>
      <c r="M23" s="3">
        <f t="shared" si="3"/>
        <v>17.742000000000001</v>
      </c>
    </row>
    <row r="24" spans="1:13" x14ac:dyDescent="0.3">
      <c r="C24" s="1" t="str">
        <f t="shared" si="0"/>
        <v>P.US.EPV1519750</v>
      </c>
      <c r="D24" s="1">
        <f>RTD("cqg.rtd",,"ContractData","OptVal("&amp;C24&amp;",ImpliedVolatility,""Black"")","Close")</f>
        <v>17.146999999999998</v>
      </c>
      <c r="E24" s="1">
        <f>RTD("cqg.rtd", ,"ContractData",C24, "COI",, "T")</f>
        <v>9005</v>
      </c>
      <c r="F24" s="2">
        <f>RTD("cqg.rtd", ,"ContractData",C24, "BidAskorTradeTiMe",, "T")</f>
        <v>0.48680555555555555</v>
      </c>
      <c r="G24" s="2">
        <f t="shared" ca="1" si="1"/>
        <v>42290.486890740736</v>
      </c>
      <c r="H24" s="56" t="str">
        <f t="shared" si="2"/>
        <v>19750</v>
      </c>
      <c r="I24" s="3">
        <f>RTD("cqg.rtd", ,"ContractData",C24, "LastTradeToday",, "T")</f>
        <v>2.15</v>
      </c>
      <c r="J24" s="1">
        <f>RTD("cqg.rtd", ,"ContractData",C24, "Bid",, "T")</f>
        <v>2.1</v>
      </c>
      <c r="K24" s="3">
        <f>RTD("cqg.rtd", ,"ContractData",C24, "Ask",, "T")</f>
        <v>2.25</v>
      </c>
      <c r="L24" s="1">
        <f>RTD("cqg.rtd", ,"ContractData",C24, "T_CVol",, "T")</f>
        <v>2130</v>
      </c>
      <c r="M24" s="3">
        <f t="shared" si="3"/>
        <v>17.146999999999998</v>
      </c>
    </row>
    <row r="25" spans="1:13" x14ac:dyDescent="0.3">
      <c r="C25" s="1" t="str">
        <f t="shared" si="0"/>
        <v>P.US.EPV1519800</v>
      </c>
      <c r="D25" s="1">
        <f>RTD("cqg.rtd",,"ContractData","OptVal("&amp;C25&amp;",ImpliedVolatility,""Black"")","Close")</f>
        <v>16.984999999999999</v>
      </c>
      <c r="E25" s="1">
        <f>RTD("cqg.rtd", ,"ContractData",C25, "COI",, "T")</f>
        <v>7968</v>
      </c>
      <c r="F25" s="2">
        <f>RTD("cqg.rtd", ,"ContractData",C25, "BidAskorTradeTiMe",, "T")</f>
        <v>0.48680555555555555</v>
      </c>
      <c r="G25" s="2">
        <f t="shared" ca="1" si="1"/>
        <v>42290.486890740736</v>
      </c>
      <c r="H25" s="56" t="str">
        <f t="shared" si="2"/>
        <v>19800</v>
      </c>
      <c r="I25" s="3">
        <f>RTD("cqg.rtd", ,"ContractData",C25, "LastTradeToday",, "T")</f>
        <v>2.75</v>
      </c>
      <c r="J25" s="1">
        <f>RTD("cqg.rtd", ,"ContractData",C25, "Bid",, "T")</f>
        <v>2.65</v>
      </c>
      <c r="K25" s="3">
        <f>RTD("cqg.rtd", ,"ContractData",C25, "Ask",, "T")</f>
        <v>2.8000000000000003</v>
      </c>
      <c r="L25" s="1">
        <f>RTD("cqg.rtd", ,"ContractData",C25, "T_CVol",, "T")</f>
        <v>2615</v>
      </c>
      <c r="M25" s="3">
        <f t="shared" si="3"/>
        <v>16.984999999999999</v>
      </c>
    </row>
    <row r="26" spans="1:13" x14ac:dyDescent="0.3">
      <c r="C26" s="1" t="str">
        <f t="shared" si="0"/>
        <v>P.US.EPV1519850</v>
      </c>
      <c r="D26" s="1">
        <f>RTD("cqg.rtd",,"ContractData","OptVal("&amp;C26&amp;",ImpliedVolatility,""Black"")","Close")</f>
        <v>16.372</v>
      </c>
      <c r="E26" s="1">
        <f>RTD("cqg.rtd", ,"ContractData",C26, "COI",, "T")</f>
        <v>3174</v>
      </c>
      <c r="F26" s="2">
        <f>RTD("cqg.rtd", ,"ContractData",C26, "BidAskorTradeTiMe",, "T")</f>
        <v>0.48680555555555555</v>
      </c>
      <c r="G26" s="2">
        <f t="shared" ca="1" si="1"/>
        <v>42290.486890740736</v>
      </c>
      <c r="H26" s="56" t="str">
        <f t="shared" si="2"/>
        <v>19850</v>
      </c>
      <c r="I26" s="3">
        <f>RTD("cqg.rtd", ,"ContractData",C26, "LastTradeToday",, "T")</f>
        <v>3.65</v>
      </c>
      <c r="J26" s="1">
        <f>RTD("cqg.rtd", ,"ContractData",C26, "Bid",, "T")</f>
        <v>3.35</v>
      </c>
      <c r="K26" s="3">
        <f>RTD("cqg.rtd", ,"ContractData",C26, "Ask",, "T")</f>
        <v>3.45</v>
      </c>
      <c r="L26" s="1">
        <f>RTD("cqg.rtd", ,"ContractData",C26, "T_CVol",, "T")</f>
        <v>1433</v>
      </c>
      <c r="M26" s="3">
        <f t="shared" si="3"/>
        <v>16.372</v>
      </c>
    </row>
    <row r="27" spans="1:13" x14ac:dyDescent="0.3">
      <c r="C27" s="1" t="str">
        <f t="shared" si="0"/>
        <v>P.US.EPV1519900</v>
      </c>
      <c r="D27" s="1">
        <f>RTD("cqg.rtd",,"ContractData","OptVal("&amp;C27&amp;",ImpliedVolatility,""Black"")","Close")</f>
        <v>15.906000000000001</v>
      </c>
      <c r="E27" s="1">
        <f>RTD("cqg.rtd", ,"ContractData",C27, "COI",, "T")</f>
        <v>5928</v>
      </c>
      <c r="F27" s="2">
        <f>RTD("cqg.rtd", ,"ContractData",C27, "BidAskorTradeTiMe",, "T")</f>
        <v>0.48680555555555555</v>
      </c>
      <c r="G27" s="2">
        <f t="shared" ca="1" si="1"/>
        <v>42290.486890740736</v>
      </c>
      <c r="H27" s="56" t="str">
        <f t="shared" si="2"/>
        <v>19900</v>
      </c>
      <c r="I27" s="3">
        <f>RTD("cqg.rtd", ,"ContractData",C27, "LastTradeToday",, "T")</f>
        <v>4.2</v>
      </c>
      <c r="J27" s="1">
        <f>RTD("cqg.rtd", ,"ContractData",C27, "Bid",, "T")</f>
        <v>4.2</v>
      </c>
      <c r="K27" s="3">
        <f>RTD("cqg.rtd", ,"ContractData",C27, "Ask",, "T")</f>
        <v>4.3500000000000005</v>
      </c>
      <c r="L27" s="1">
        <f>RTD("cqg.rtd", ,"ContractData",C27, "T_CVol",, "T")</f>
        <v>2579</v>
      </c>
      <c r="M27" s="3">
        <f t="shared" si="3"/>
        <v>15.906000000000001</v>
      </c>
    </row>
    <row r="28" spans="1:13" x14ac:dyDescent="0.3">
      <c r="C28" s="1" t="str">
        <f t="shared" si="0"/>
        <v>P.US.EPV1519950</v>
      </c>
      <c r="D28" s="1">
        <f>RTD("cqg.rtd",,"ContractData","OptVal("&amp;C28&amp;",ImpliedVolatility,""Black"")","Close")</f>
        <v>15.093</v>
      </c>
      <c r="E28" s="1">
        <f>RTD("cqg.rtd", ,"ContractData",C28, "COI",, "T")</f>
        <v>2168</v>
      </c>
      <c r="F28" s="2">
        <f>RTD("cqg.rtd", ,"ContractData",C28, "BidAskorTradeTiMe",, "T")</f>
        <v>0.4861111111111111</v>
      </c>
      <c r="G28" s="2">
        <f t="shared" ca="1" si="1"/>
        <v>42290.486890740736</v>
      </c>
      <c r="H28" s="56" t="str">
        <f t="shared" si="2"/>
        <v>19950</v>
      </c>
      <c r="I28" s="3">
        <f>RTD("cqg.rtd", ,"ContractData",C28, "LastTradeToday",, "T")</f>
        <v>5.5</v>
      </c>
      <c r="J28" s="1">
        <f>RTD("cqg.rtd", ,"ContractData",C28, "Bid",, "T")</f>
        <v>5.25</v>
      </c>
      <c r="K28" s="3">
        <f>RTD("cqg.rtd", ,"ContractData",C28, "Ask",, "T")</f>
        <v>5.5</v>
      </c>
      <c r="L28" s="1">
        <f>RTD("cqg.rtd", ,"ContractData",C28, "T_CVol",, "T")</f>
        <v>1209</v>
      </c>
      <c r="M28" s="3">
        <f t="shared" si="3"/>
        <v>15.093</v>
      </c>
    </row>
    <row r="29" spans="1:13" x14ac:dyDescent="0.3">
      <c r="C29" s="1" t="str">
        <f t="shared" si="0"/>
        <v>P.US.EPV1520000</v>
      </c>
      <c r="D29" s="1">
        <f>RTD("cqg.rtd",,"ContractData","OptVal("&amp;C29&amp;",ImpliedVolatility,""Black"")","Close")</f>
        <v>14.957000000000001</v>
      </c>
      <c r="E29" s="1">
        <f>RTD("cqg.rtd", ,"ContractData",C29, "COI",, "T")</f>
        <v>10883</v>
      </c>
      <c r="F29" s="2">
        <f>RTD("cqg.rtd", ,"ContractData",C29, "BidAskorTradeTiMe",, "T")</f>
        <v>0.48680555555555555</v>
      </c>
      <c r="G29" s="2">
        <f t="shared" ca="1" si="1"/>
        <v>42290.486890740736</v>
      </c>
      <c r="H29" s="56" t="str">
        <f t="shared" si="2"/>
        <v>20000</v>
      </c>
      <c r="I29" s="3">
        <f>RTD("cqg.rtd", ,"ContractData",C29, "LastTradeToday",, "T")</f>
        <v>6.5</v>
      </c>
      <c r="J29" s="1">
        <f>RTD("cqg.rtd", ,"ContractData",C29, "Bid",, "T")</f>
        <v>6.5</v>
      </c>
      <c r="K29" s="3">
        <f>RTD("cqg.rtd", ,"ContractData",C29, "Ask",, "T")</f>
        <v>6.75</v>
      </c>
      <c r="L29" s="1">
        <f>RTD("cqg.rtd", ,"ContractData",C29, "T_CVol",, "T")</f>
        <v>3977</v>
      </c>
      <c r="M29" s="3">
        <f t="shared" si="3"/>
        <v>14.957000000000001</v>
      </c>
    </row>
    <row r="30" spans="1:13" x14ac:dyDescent="0.3">
      <c r="A30" s="1">
        <f>'Main Display'!F6</f>
        <v>50</v>
      </c>
      <c r="C30" s="1" t="str">
        <f>LEFT(C31,SEARCH($B$31,C31))&amp;TEXT(RIGHT(C31,(LEN(C31)-SEARCH($B$31,C31))),"#")-$A$30</f>
        <v>P.US.EPV1520050</v>
      </c>
      <c r="D30" s="1">
        <f>RTD("cqg.rtd",,"ContractData","OptVal("&amp;C30&amp;",ImpliedVolatility,""Black"")","Close")</f>
        <v>14.448</v>
      </c>
      <c r="E30" s="1">
        <f>RTD("cqg.rtd", ,"ContractData",C30, "COI",, "T")</f>
        <v>2460</v>
      </c>
      <c r="F30" s="2">
        <f>RTD("cqg.rtd", ,"ContractData",C30, "BidAskorTradeTiMe",, "T")</f>
        <v>0.48680555555555555</v>
      </c>
      <c r="G30" s="2">
        <f t="shared" ca="1" si="1"/>
        <v>42290.486890740736</v>
      </c>
      <c r="H30" s="56" t="str">
        <f t="shared" si="2"/>
        <v>20050</v>
      </c>
      <c r="I30" s="3">
        <f>RTD("cqg.rtd", ,"ContractData",C30, "LastTradeToday",, "T")</f>
        <v>8.5</v>
      </c>
      <c r="J30" s="1">
        <f>RTD("cqg.rtd", ,"ContractData",C30, "Bid",, "T")</f>
        <v>8</v>
      </c>
      <c r="K30" s="3">
        <f>RTD("cqg.rtd", ,"ContractData",C30, "Ask",, "T")</f>
        <v>8.5</v>
      </c>
      <c r="L30" s="1">
        <f>RTD("cqg.rtd", ,"ContractData",C30, "T_CVol",, "T")</f>
        <v>1416</v>
      </c>
      <c r="M30" s="3">
        <f t="shared" si="3"/>
        <v>14.448</v>
      </c>
    </row>
    <row r="31" spans="1:13" x14ac:dyDescent="0.3">
      <c r="A31" s="1" t="str">
        <f>'Main Display'!D5</f>
        <v>EP</v>
      </c>
      <c r="B31" s="1" t="str">
        <f>'Main Display'!E6</f>
        <v>?1</v>
      </c>
      <c r="C31" s="1" t="str">
        <f>RTD("cqg.rtd", ,"ContractData","P.US."&amp;A31&amp;B31, "Symbol",, "T")</f>
        <v>P.US.EPV1520100</v>
      </c>
      <c r="D31" s="1">
        <f>RTD("cqg.rtd",,"ContractData","OptVal("&amp;C31&amp;",ImpliedVolatility,""Black"")","Close")</f>
        <v>13.236000000000001</v>
      </c>
      <c r="E31" s="1">
        <f>RTD("cqg.rtd", ,"ContractData",C31, "COI",, "T")</f>
        <v>2172</v>
      </c>
      <c r="F31" s="2">
        <f>RTD("cqg.rtd", ,"ContractData",C31, "BidAskorTradeTiMe",, "T")</f>
        <v>0.48680555555555555</v>
      </c>
      <c r="G31" s="2">
        <f t="shared" ca="1" si="1"/>
        <v>42290.486890740736</v>
      </c>
      <c r="H31" s="56" t="str">
        <f t="shared" si="2"/>
        <v>20100</v>
      </c>
      <c r="I31" s="3">
        <f>RTD("cqg.rtd", ,"ContractData",C31, "LastTradeToday",, "T")</f>
        <v>10.25</v>
      </c>
      <c r="J31" s="1">
        <f>RTD("cqg.rtd", ,"ContractData",C31, "Bid",, "T")</f>
        <v>10</v>
      </c>
      <c r="K31" s="3">
        <f>RTD("cqg.rtd", ,"ContractData",C31, "Ask",, "T")</f>
        <v>10.75</v>
      </c>
      <c r="L31" s="1">
        <f>RTD("cqg.rtd", ,"ContractData",C31, "T_CVol",, "T")</f>
        <v>1286</v>
      </c>
      <c r="M31" s="3">
        <f t="shared" si="3"/>
        <v>13.236000000000001</v>
      </c>
    </row>
    <row r="32" spans="1:13" x14ac:dyDescent="0.3">
      <c r="C32" s="1" t="str">
        <f>LEFT(C31,SEARCH($B$31,C31))&amp;TEXT(RIGHT(C31,(LEN(C31)-SEARCH($B$31,C31))),"#")+$A$30</f>
        <v>P.US.EPV1520150</v>
      </c>
      <c r="D32" s="1">
        <f>RTD("cqg.rtd",,"ContractData","OptVal("&amp;C32&amp;",ImpliedVolatility,""Black"")","Close")</f>
        <v>12.843</v>
      </c>
      <c r="E32" s="1">
        <f>RTD("cqg.rtd", ,"ContractData",C32, "COI",, "T")</f>
        <v>1276</v>
      </c>
      <c r="F32" s="2">
        <f>RTD("cqg.rtd", ,"ContractData",C32, "BidAskorTradeTiMe",, "T")</f>
        <v>0.4861111111111111</v>
      </c>
      <c r="G32" s="2">
        <f t="shared" ca="1" si="1"/>
        <v>42290.486890740736</v>
      </c>
      <c r="H32" s="56" t="str">
        <f t="shared" si="2"/>
        <v>20150</v>
      </c>
      <c r="I32" s="3">
        <f>RTD("cqg.rtd", ,"ContractData",C32, "LastTradeToday",, "T")</f>
        <v>13.5</v>
      </c>
      <c r="J32" s="1">
        <f>RTD("cqg.rtd", ,"ContractData",C32, "Bid",, "T")</f>
        <v>12.5</v>
      </c>
      <c r="K32" s="3">
        <f>RTD("cqg.rtd", ,"ContractData",C32, "Ask",, "T")</f>
        <v>13.25</v>
      </c>
      <c r="L32" s="1">
        <f>RTD("cqg.rtd", ,"ContractData",C32, "T_CVol",, "T")</f>
        <v>424</v>
      </c>
      <c r="M32" s="3">
        <f t="shared" si="3"/>
        <v>12.843</v>
      </c>
    </row>
    <row r="33" spans="3:13" x14ac:dyDescent="0.3">
      <c r="C33" s="1" t="str">
        <f t="shared" ref="C33:C61" si="4">LEFT(C32,SEARCH($B$31,C32))&amp;TEXT(RIGHT(C32,(LEN(C32)-SEARCH($B$31,C32))),"#")+$A$30</f>
        <v>P.US.EPV1520200</v>
      </c>
      <c r="D33" s="1">
        <f>RTD("cqg.rtd",,"ContractData","OptVal("&amp;C33&amp;",ImpliedVolatility,""Black"")","Close")</f>
        <v>14.054</v>
      </c>
      <c r="E33" s="1">
        <f>RTD("cqg.rtd", ,"ContractData",C33, "COI",, "T")</f>
        <v>3048</v>
      </c>
      <c r="F33" s="2">
        <f>RTD("cqg.rtd", ,"ContractData",C33, "BidAskorTradeTiMe",, "T")</f>
        <v>0.48680555555555555</v>
      </c>
      <c r="G33" s="2">
        <f t="shared" ca="1" si="1"/>
        <v>42290.486890740736</v>
      </c>
      <c r="H33" s="56" t="str">
        <f t="shared" si="2"/>
        <v>20200</v>
      </c>
      <c r="I33" s="3">
        <f>RTD("cqg.rtd", ,"ContractData",C33, "LastTradeToday",, "T")</f>
        <v>14</v>
      </c>
      <c r="J33" s="1">
        <f>RTD("cqg.rtd", ,"ContractData",C33, "Bid",, "T")</f>
        <v>15.25</v>
      </c>
      <c r="K33" s="3">
        <f>RTD("cqg.rtd", ,"ContractData",C33, "Ask",, "T")</f>
        <v>16.5</v>
      </c>
      <c r="L33" s="1">
        <f>RTD("cqg.rtd", ,"ContractData",C33, "T_CVol",, "T")</f>
        <v>45</v>
      </c>
      <c r="M33" s="3">
        <f t="shared" si="3"/>
        <v>14.054</v>
      </c>
    </row>
    <row r="34" spans="3:13" x14ac:dyDescent="0.3">
      <c r="C34" s="1" t="str">
        <f t="shared" si="4"/>
        <v>P.US.EPV1520250</v>
      </c>
      <c r="D34" s="1">
        <f>RTD("cqg.rtd",,"ContractData","OptVal("&amp;C34&amp;",ImpliedVolatility,""Black"")","Close")</f>
        <v>14.064</v>
      </c>
      <c r="E34" s="1">
        <f>RTD("cqg.rtd", ,"ContractData",C34, "COI",, "T")</f>
        <v>1999</v>
      </c>
      <c r="F34" s="2">
        <f>RTD("cqg.rtd", ,"ContractData",C34, "BidAskorTradeTiMe",, "T")</f>
        <v>0.48680555555555555</v>
      </c>
      <c r="G34" s="2">
        <f t="shared" ca="1" si="1"/>
        <v>42290.486890740736</v>
      </c>
      <c r="H34" s="56" t="str">
        <f t="shared" si="2"/>
        <v>20250</v>
      </c>
      <c r="I34" s="3">
        <f>RTD("cqg.rtd", ,"ContractData",C34, "LastTradeToday",, "T")</f>
        <v>19.25</v>
      </c>
      <c r="J34" s="1">
        <f>RTD("cqg.rtd", ,"ContractData",C34, "Bid",, "T")</f>
        <v>18.75</v>
      </c>
      <c r="K34" s="3">
        <f>RTD("cqg.rtd", ,"ContractData",C34, "Ask",, "T")</f>
        <v>20</v>
      </c>
      <c r="L34" s="1">
        <f>RTD("cqg.rtd", ,"ContractData",C34, "T_CVol",, "T")</f>
        <v>34</v>
      </c>
      <c r="M34" s="3">
        <f t="shared" si="3"/>
        <v>14.064</v>
      </c>
    </row>
    <row r="35" spans="3:13" x14ac:dyDescent="0.3">
      <c r="C35" s="1" t="str">
        <f t="shared" si="4"/>
        <v>P.US.EPV1520300</v>
      </c>
      <c r="D35" s="1">
        <f>RTD("cqg.rtd",,"ContractData","OptVal("&amp;C35&amp;",ImpliedVolatility,""Black"")","Close")</f>
        <v>9.6110000000000007</v>
      </c>
      <c r="E35" s="1">
        <f>RTD("cqg.rtd", ,"ContractData",C35, "COI",, "T")</f>
        <v>2524</v>
      </c>
      <c r="F35" s="2">
        <f>RTD("cqg.rtd", ,"ContractData",C35, "BidAskorTradeTiMe",, "T")</f>
        <v>0.48402777777777778</v>
      </c>
      <c r="G35" s="2">
        <f t="shared" ca="1" si="1"/>
        <v>42290.486890740736</v>
      </c>
      <c r="H35" s="56" t="str">
        <f t="shared" si="2"/>
        <v>20300</v>
      </c>
      <c r="I35" s="3">
        <f>RTD("cqg.rtd", ,"ContractData",C35, "LastTradeToday",, "T")</f>
        <v>28.5</v>
      </c>
      <c r="J35" s="1">
        <f>RTD("cqg.rtd", ,"ContractData",C35, "Bid",, "T")</f>
        <v>22</v>
      </c>
      <c r="K35" s="3">
        <f>RTD("cqg.rtd", ,"ContractData",C35, "Ask",, "T")</f>
        <v>24.25</v>
      </c>
      <c r="L35" s="1">
        <f>RTD("cqg.rtd", ,"ContractData",C35, "T_CVol",, "T")</f>
        <v>76</v>
      </c>
      <c r="M35" s="3">
        <f t="shared" si="3"/>
        <v>9.6110000000000007</v>
      </c>
    </row>
    <row r="36" spans="3:13" x14ac:dyDescent="0.3">
      <c r="C36" s="1" t="str">
        <f t="shared" si="4"/>
        <v>P.US.EPV1520350</v>
      </c>
      <c r="D36" s="1">
        <f>RTD("cqg.rtd",,"ContractData","OptVal("&amp;C36&amp;",ImpliedVolatility,""Black"")","Close")</f>
        <v>15.353999999999999</v>
      </c>
      <c r="E36" s="1">
        <f>RTD("cqg.rtd", ,"ContractData",C36, "COI",, "T")</f>
        <v>799</v>
      </c>
      <c r="F36" s="2">
        <f>RTD("cqg.rtd", ,"ContractData",C36, "BidAskorTradeTiMe",, "T")</f>
        <v>0.48541666666666666</v>
      </c>
      <c r="G36" s="2">
        <f t="shared" ca="1" si="1"/>
        <v>42290.486890740736</v>
      </c>
      <c r="H36" s="56" t="str">
        <f t="shared" si="2"/>
        <v>20350</v>
      </c>
      <c r="I36" s="3" t="str">
        <f>RTD("cqg.rtd", ,"ContractData",C36, "LastTradeToday",, "T")</f>
        <v/>
      </c>
      <c r="J36" s="1">
        <f>RTD("cqg.rtd", ,"ContractData",C36, "Bid",, "T")</f>
        <v>26.25</v>
      </c>
      <c r="K36" s="3">
        <f>RTD("cqg.rtd", ,"ContractData",C36, "Ask",, "T")</f>
        <v>28.5</v>
      </c>
      <c r="L36" s="1">
        <f>RTD("cqg.rtd", ,"ContractData",C36, "T_CVol",, "T")</f>
        <v>0</v>
      </c>
      <c r="M36" s="3" t="e">
        <f t="shared" si="3"/>
        <v>#N/A</v>
      </c>
    </row>
    <row r="37" spans="3:13" x14ac:dyDescent="0.3">
      <c r="C37" s="1" t="str">
        <f t="shared" si="4"/>
        <v>P.US.EPV1520400</v>
      </c>
      <c r="D37" s="1">
        <f>RTD("cqg.rtd",,"ContractData","OptVal("&amp;C37&amp;",ImpliedVolatility,""Black"")","Close")</f>
        <v>16.524999999999999</v>
      </c>
      <c r="E37" s="1">
        <f>RTD("cqg.rtd", ,"ContractData",C37, "COI",, "T")</f>
        <v>837</v>
      </c>
      <c r="F37" s="2">
        <f>RTD("cqg.rtd", ,"ContractData",C37, "BidAskorTradeTiMe",, "T")</f>
        <v>0.48541666666666666</v>
      </c>
      <c r="G37" s="2">
        <f t="shared" ca="1" si="1"/>
        <v>42290.486890740736</v>
      </c>
      <c r="H37" s="56" t="str">
        <f t="shared" si="2"/>
        <v>20400</v>
      </c>
      <c r="I37" s="3">
        <f>RTD("cqg.rtd", ,"ContractData",C37, "LastTradeToday",, "T")</f>
        <v>28</v>
      </c>
      <c r="J37" s="1">
        <f>RTD("cqg.rtd", ,"ContractData",C37, "Bid",, "T")</f>
        <v>30.75</v>
      </c>
      <c r="K37" s="3">
        <f>RTD("cqg.rtd", ,"ContractData",C37, "Ask",, "T")</f>
        <v>33</v>
      </c>
      <c r="L37" s="1">
        <f>RTD("cqg.rtd", ,"ContractData",C37, "T_CVol",, "T")</f>
        <v>1</v>
      </c>
      <c r="M37" s="3">
        <f t="shared" si="3"/>
        <v>16.524999999999999</v>
      </c>
    </row>
    <row r="38" spans="3:13" x14ac:dyDescent="0.3">
      <c r="C38" s="1" t="str">
        <f t="shared" si="4"/>
        <v>P.US.EPV1520450</v>
      </c>
      <c r="D38" s="1">
        <f>RTD("cqg.rtd",,"ContractData","OptVal("&amp;C38&amp;",ImpliedVolatility,""Black"")","Close")</f>
        <v>17.651</v>
      </c>
      <c r="E38" s="1">
        <f>RTD("cqg.rtd", ,"ContractData",C38, "COI",, "T")</f>
        <v>1265</v>
      </c>
      <c r="F38" s="2">
        <f>RTD("cqg.rtd", ,"ContractData",C38, "BidAskorTradeTiMe",, "T")</f>
        <v>0.48680555555555555</v>
      </c>
      <c r="G38" s="2">
        <f t="shared" ca="1" si="1"/>
        <v>42290.486890740736</v>
      </c>
      <c r="H38" s="56" t="str">
        <f t="shared" si="2"/>
        <v>20450</v>
      </c>
      <c r="I38" s="3" t="str">
        <f>RTD("cqg.rtd", ,"ContractData",C38, "LastTradeToday",, "T")</f>
        <v/>
      </c>
      <c r="J38" s="1">
        <f>RTD("cqg.rtd", ,"ContractData",C38, "Bid",, "T")</f>
        <v>35.25</v>
      </c>
      <c r="K38" s="3">
        <f>RTD("cqg.rtd", ,"ContractData",C38, "Ask",, "T")</f>
        <v>37.75</v>
      </c>
      <c r="L38" s="1">
        <f>RTD("cqg.rtd", ,"ContractData",C38, "T_CVol",, "T")</f>
        <v>0</v>
      </c>
      <c r="M38" s="3" t="e">
        <f t="shared" si="3"/>
        <v>#N/A</v>
      </c>
    </row>
    <row r="39" spans="3:13" x14ac:dyDescent="0.3">
      <c r="C39" s="1" t="str">
        <f t="shared" si="4"/>
        <v>P.US.EPV1520500</v>
      </c>
      <c r="D39" s="1">
        <f>RTD("cqg.rtd",,"ContractData","OptVal("&amp;C39&amp;",ImpliedVolatility,""Black"")","Close")</f>
        <v>18.016999999999999</v>
      </c>
      <c r="E39" s="1">
        <f>RTD("cqg.rtd", ,"ContractData",C39, "COI",, "T")</f>
        <v>4666</v>
      </c>
      <c r="F39" s="2">
        <f>RTD("cqg.rtd", ,"ContractData",C39, "BidAskorTradeTiMe",, "T")</f>
        <v>0.48680555555555555</v>
      </c>
      <c r="G39" s="2">
        <f t="shared" ca="1" si="1"/>
        <v>42290.486890740736</v>
      </c>
      <c r="H39" s="56" t="str">
        <f t="shared" si="2"/>
        <v>20500</v>
      </c>
      <c r="I39" s="3" t="str">
        <f>RTD("cqg.rtd", ,"ContractData",C39, "LastTradeToday",, "T")</f>
        <v/>
      </c>
      <c r="J39" s="1">
        <f>RTD("cqg.rtd", ,"ContractData",C39, "Bid",, "T")</f>
        <v>40</v>
      </c>
      <c r="K39" s="3">
        <f>RTD("cqg.rtd", ,"ContractData",C39, "Ask",, "T")</f>
        <v>42.5</v>
      </c>
      <c r="L39" s="1">
        <f>RTD("cqg.rtd", ,"ContractData",C39, "T_CVol",, "T")</f>
        <v>0</v>
      </c>
      <c r="M39" s="3" t="e">
        <f t="shared" si="3"/>
        <v>#N/A</v>
      </c>
    </row>
    <row r="40" spans="3:13" x14ac:dyDescent="0.3">
      <c r="C40" s="1" t="str">
        <f t="shared" si="4"/>
        <v>P.US.EPV1520550</v>
      </c>
      <c r="D40" s="1">
        <f>RTD("cqg.rtd",,"ContractData","OptVal("&amp;C40&amp;",ImpliedVolatility,""Black"")","Close")</f>
        <v>18.779</v>
      </c>
      <c r="E40" s="1">
        <f>RTD("cqg.rtd", ,"ContractData",C40, "COI",, "T")</f>
        <v>285</v>
      </c>
      <c r="F40" s="2">
        <f>RTD("cqg.rtd", ,"ContractData",C40, "BidAskorTradeTiMe",, "T")</f>
        <v>0.48680555555555555</v>
      </c>
      <c r="G40" s="2">
        <f t="shared" ca="1" si="1"/>
        <v>42290.486890740736</v>
      </c>
      <c r="H40" s="56" t="str">
        <f t="shared" si="2"/>
        <v>20550</v>
      </c>
      <c r="I40" s="3" t="str">
        <f>RTD("cqg.rtd", ,"ContractData",C40, "LastTradeToday",, "T")</f>
        <v/>
      </c>
      <c r="J40" s="1">
        <f>RTD("cqg.rtd", ,"ContractData",C40, "Bid",, "T")</f>
        <v>45</v>
      </c>
      <c r="K40" s="3">
        <f>RTD("cqg.rtd", ,"ContractData",C40, "Ask",, "T")</f>
        <v>47.25</v>
      </c>
      <c r="L40" s="1">
        <f>RTD("cqg.rtd", ,"ContractData",C40, "T_CVol",, "T")</f>
        <v>0</v>
      </c>
      <c r="M40" s="3" t="e">
        <f t="shared" si="3"/>
        <v>#N/A</v>
      </c>
    </row>
    <row r="41" spans="3:13" x14ac:dyDescent="0.3">
      <c r="C41" s="1" t="str">
        <f t="shared" si="4"/>
        <v>P.US.EPV1520600</v>
      </c>
      <c r="D41" s="1">
        <f>RTD("cqg.rtd",,"ContractData","OptVal("&amp;C41&amp;",ImpliedVolatility,""Black"")","Close")</f>
        <v>21.004999999999999</v>
      </c>
      <c r="E41" s="1">
        <f>RTD("cqg.rtd", ,"ContractData",C41, "COI",, "T")</f>
        <v>2567</v>
      </c>
      <c r="F41" s="2">
        <f>RTD("cqg.rtd", ,"ContractData",C41, "BidAskorTradeTiMe",, "T")</f>
        <v>0.48680555555555555</v>
      </c>
      <c r="G41" s="2">
        <f t="shared" ca="1" si="1"/>
        <v>42290.486890740736</v>
      </c>
      <c r="H41" s="56" t="str">
        <f t="shared" si="2"/>
        <v>20600</v>
      </c>
      <c r="I41" s="3" t="str">
        <f>RTD("cqg.rtd", ,"ContractData",C41, "LastTradeToday",, "T")</f>
        <v/>
      </c>
      <c r="J41" s="1">
        <f>RTD("cqg.rtd", ,"ContractData",C41, "Bid",, "T")</f>
        <v>49.75</v>
      </c>
      <c r="K41" s="3">
        <f>RTD("cqg.rtd", ,"ContractData",C41, "Ask",, "T")</f>
        <v>52.25</v>
      </c>
      <c r="L41" s="1">
        <f>RTD("cqg.rtd", ,"ContractData",C41, "T_CVol",, "T")</f>
        <v>0</v>
      </c>
      <c r="M41" s="3" t="e">
        <f t="shared" si="3"/>
        <v>#N/A</v>
      </c>
    </row>
    <row r="42" spans="3:13" x14ac:dyDescent="0.3">
      <c r="C42" s="1" t="str">
        <f t="shared" si="4"/>
        <v>P.US.EPV1520650</v>
      </c>
      <c r="D42" s="1">
        <f>RTD("cqg.rtd",,"ContractData","OptVal("&amp;C42&amp;",ImpliedVolatility,""Black"")","Close")</f>
        <v>22.494</v>
      </c>
      <c r="E42" s="1">
        <f>RTD("cqg.rtd", ,"ContractData",C42, "COI",, "T")</f>
        <v>926</v>
      </c>
      <c r="F42" s="2">
        <f>RTD("cqg.rtd", ,"ContractData",C42, "BidAskorTradeTiMe",, "T")</f>
        <v>0.48680555555555555</v>
      </c>
      <c r="G42" s="2">
        <f t="shared" ca="1" si="1"/>
        <v>42290.486890740736</v>
      </c>
      <c r="H42" s="56" t="str">
        <f t="shared" si="2"/>
        <v>20650</v>
      </c>
      <c r="I42" s="3" t="str">
        <f>RTD("cqg.rtd", ,"ContractData",C42, "LastTradeToday",, "T")</f>
        <v/>
      </c>
      <c r="J42" s="1">
        <f>RTD("cqg.rtd", ,"ContractData",C42, "Bid",, "T")</f>
        <v>54.75</v>
      </c>
      <c r="K42" s="3">
        <f>RTD("cqg.rtd", ,"ContractData",C42, "Ask",, "T")</f>
        <v>57.25</v>
      </c>
      <c r="L42" s="1">
        <f>RTD("cqg.rtd", ,"ContractData",C42, "T_CVol",, "T")</f>
        <v>0</v>
      </c>
      <c r="M42" s="3" t="e">
        <f t="shared" si="3"/>
        <v>#N/A</v>
      </c>
    </row>
    <row r="43" spans="3:13" x14ac:dyDescent="0.3">
      <c r="C43" s="1" t="str">
        <f t="shared" si="4"/>
        <v>P.US.EPV1520700</v>
      </c>
      <c r="D43" s="1">
        <f>RTD("cqg.rtd",,"ContractData","OptVal("&amp;C43&amp;",ImpliedVolatility,""Black"")","Close")</f>
        <v>23.138999999999999</v>
      </c>
      <c r="E43" s="1">
        <f>RTD("cqg.rtd", ,"ContractData",C43, "COI",, "T")</f>
        <v>922</v>
      </c>
      <c r="F43" s="2">
        <f>RTD("cqg.rtd", ,"ContractData",C43, "BidAskorTradeTiMe",, "T")</f>
        <v>0.48541666666666666</v>
      </c>
      <c r="G43" s="2">
        <f t="shared" ca="1" si="1"/>
        <v>42290.486890740736</v>
      </c>
      <c r="H43" s="56" t="str">
        <f t="shared" si="2"/>
        <v>20700</v>
      </c>
      <c r="I43" s="3" t="str">
        <f>RTD("cqg.rtd", ,"ContractData",C43, "LastTradeToday",, "T")</f>
        <v/>
      </c>
      <c r="J43" s="1">
        <f>RTD("cqg.rtd", ,"ContractData",C43, "Bid",, "T")</f>
        <v>59.75</v>
      </c>
      <c r="K43" s="3">
        <f>RTD("cqg.rtd", ,"ContractData",C43, "Ask",, "T")</f>
        <v>62.25</v>
      </c>
      <c r="L43" s="1">
        <f>RTD("cqg.rtd", ,"ContractData",C43, "T_CVol",, "T")</f>
        <v>0</v>
      </c>
      <c r="M43" s="3" t="e">
        <f t="shared" si="3"/>
        <v>#N/A</v>
      </c>
    </row>
    <row r="44" spans="3:13" x14ac:dyDescent="0.3">
      <c r="C44" s="1" t="str">
        <f t="shared" si="4"/>
        <v>P.US.EPV1520750</v>
      </c>
      <c r="D44" s="1">
        <f>RTD("cqg.rtd",,"ContractData","OptVal("&amp;C44&amp;",ImpliedVolatility,""Black"")","Close")</f>
        <v>24.548999999999999</v>
      </c>
      <c r="E44" s="1">
        <f>RTD("cqg.rtd", ,"ContractData",C44, "COI",, "T")</f>
        <v>6732</v>
      </c>
      <c r="F44" s="2">
        <f>RTD("cqg.rtd", ,"ContractData",C44, "BidAskorTradeTiMe",, "T")</f>
        <v>0.48541666666666666</v>
      </c>
      <c r="G44" s="2">
        <f t="shared" ca="1" si="1"/>
        <v>42290.486890740736</v>
      </c>
      <c r="H44" s="56" t="str">
        <f t="shared" si="2"/>
        <v>20750</v>
      </c>
      <c r="I44" s="3" t="str">
        <f>RTD("cqg.rtd", ,"ContractData",C44, "LastTradeToday",, "T")</f>
        <v/>
      </c>
      <c r="J44" s="1">
        <f>RTD("cqg.rtd", ,"ContractData",C44, "Bid",, "T")</f>
        <v>64.75</v>
      </c>
      <c r="K44" s="3">
        <f>RTD("cqg.rtd", ,"ContractData",C44, "Ask",, "T")</f>
        <v>67.25</v>
      </c>
      <c r="L44" s="1">
        <f>RTD("cqg.rtd", ,"ContractData",C44, "T_CVol",, "T")</f>
        <v>0</v>
      </c>
      <c r="M44" s="3" t="e">
        <f t="shared" si="3"/>
        <v>#N/A</v>
      </c>
    </row>
    <row r="45" spans="3:13" x14ac:dyDescent="0.3">
      <c r="C45" s="1" t="str">
        <f t="shared" si="4"/>
        <v>P.US.EPV1520800</v>
      </c>
      <c r="D45" s="1">
        <f>RTD("cqg.rtd",,"ContractData","OptVal("&amp;C45&amp;",ImpliedVolatility,""Black"")","Close")</f>
        <v>414.2</v>
      </c>
      <c r="E45" s="1">
        <f>RTD("cqg.rtd", ,"ContractData",C45, "COI",, "T")</f>
        <v>1878</v>
      </c>
      <c r="F45" s="2">
        <f>RTD("cqg.rtd", ,"ContractData",C45, "BidAskorTradeTiMe",, "T")</f>
        <v>0.41805555555555557</v>
      </c>
      <c r="G45" s="2">
        <f t="shared" ca="1" si="1"/>
        <v>42290.486890740736</v>
      </c>
      <c r="H45" s="56" t="str">
        <f t="shared" si="2"/>
        <v>20800</v>
      </c>
      <c r="I45" s="3" t="str">
        <f>RTD("cqg.rtd", ,"ContractData",C45, "LastTradeToday",, "T")</f>
        <v/>
      </c>
      <c r="J45" s="1" t="str">
        <f>RTD("cqg.rtd", ,"ContractData",C45, "Bid",, "T")</f>
        <v/>
      </c>
      <c r="K45" s="3">
        <f>RTD("cqg.rtd", ,"ContractData",C45, "Ask",, "T")</f>
        <v>340</v>
      </c>
      <c r="L45" s="1">
        <f>RTD("cqg.rtd", ,"ContractData",C45, "T_CVol",, "T")</f>
        <v>0</v>
      </c>
      <c r="M45" s="3" t="e">
        <f t="shared" si="3"/>
        <v>#N/A</v>
      </c>
    </row>
    <row r="46" spans="3:13" x14ac:dyDescent="0.3">
      <c r="C46" s="1" t="str">
        <f t="shared" si="4"/>
        <v>P.US.EPV1520850</v>
      </c>
      <c r="D46" s="1">
        <f>RTD("cqg.rtd",,"ContractData","OptVal("&amp;C46&amp;",ImpliedVolatility,""Black"")","Close")</f>
        <v>16.692</v>
      </c>
      <c r="E46" s="1">
        <f>RTD("cqg.rtd", ,"ContractData",C46, "COI",, "T")</f>
        <v>2497</v>
      </c>
      <c r="F46" s="2" t="str">
        <f>RTD("cqg.rtd", ,"ContractData",C46, "BidAskorTradeTiMe",, "T")</f>
        <v/>
      </c>
      <c r="G46" s="2">
        <f t="shared" ca="1" si="1"/>
        <v>42290.486890740736</v>
      </c>
      <c r="H46" s="56" t="str">
        <f t="shared" si="2"/>
        <v>20850</v>
      </c>
      <c r="I46" s="3" t="str">
        <f>RTD("cqg.rtd", ,"ContractData",C46, "LastTradeToday",, "T")</f>
        <v/>
      </c>
      <c r="J46" s="1" t="str">
        <f>RTD("cqg.rtd", ,"ContractData",C46, "Bid",, "T")</f>
        <v/>
      </c>
      <c r="K46" s="3" t="str">
        <f>RTD("cqg.rtd", ,"ContractData",C46, "Ask",, "T")</f>
        <v/>
      </c>
      <c r="L46" s="1">
        <f>RTD("cqg.rtd", ,"ContractData",C46, "T_CVol",, "T")</f>
        <v>0</v>
      </c>
      <c r="M46" s="3" t="e">
        <f t="shared" si="3"/>
        <v>#N/A</v>
      </c>
    </row>
    <row r="47" spans="3:13" x14ac:dyDescent="0.3">
      <c r="C47" s="1" t="str">
        <f t="shared" si="4"/>
        <v>P.US.EPV1520900</v>
      </c>
      <c r="D47" s="1">
        <f>RTD("cqg.rtd",,"ContractData","OptVal("&amp;C47&amp;",ImpliedVolatility,""Black"")","Close")</f>
        <v>17.626000000000001</v>
      </c>
      <c r="E47" s="1">
        <f>RTD("cqg.rtd", ,"ContractData",C47, "COI",, "T")</f>
        <v>1052</v>
      </c>
      <c r="F47" s="2" t="str">
        <f>RTD("cqg.rtd", ,"ContractData",C47, "BidAskorTradeTiMe",, "T")</f>
        <v/>
      </c>
      <c r="G47" s="2">
        <f t="shared" ca="1" si="1"/>
        <v>42290.486890740736</v>
      </c>
      <c r="H47" s="56" t="str">
        <f t="shared" si="2"/>
        <v>20900</v>
      </c>
      <c r="I47" s="3" t="str">
        <f>RTD("cqg.rtd", ,"ContractData",C47, "LastTradeToday",, "T")</f>
        <v/>
      </c>
      <c r="J47" s="1" t="str">
        <f>RTD("cqg.rtd", ,"ContractData",C47, "Bid",, "T")</f>
        <v/>
      </c>
      <c r="K47" s="3" t="str">
        <f>RTD("cqg.rtd", ,"ContractData",C47, "Ask",, "T")</f>
        <v/>
      </c>
      <c r="L47" s="1">
        <f>RTD("cqg.rtd", ,"ContractData",C47, "T_CVol",, "T")</f>
        <v>0</v>
      </c>
      <c r="M47" s="3" t="e">
        <f t="shared" si="3"/>
        <v>#N/A</v>
      </c>
    </row>
    <row r="48" spans="3:13" x14ac:dyDescent="0.3">
      <c r="C48" s="1" t="str">
        <f t="shared" si="4"/>
        <v>P.US.EPV1520950</v>
      </c>
      <c r="D48" s="1">
        <f>RTD("cqg.rtd",,"ContractData","OptVal("&amp;C48&amp;",ImpliedVolatility,""Black"")","Close")</f>
        <v>18.553000000000001</v>
      </c>
      <c r="E48" s="1">
        <f>RTD("cqg.rtd", ,"ContractData",C48, "COI",, "T")</f>
        <v>144</v>
      </c>
      <c r="F48" s="2" t="str">
        <f>RTD("cqg.rtd", ,"ContractData",C48, "BidAskorTradeTiMe",, "T")</f>
        <v/>
      </c>
      <c r="G48" s="2">
        <f t="shared" ca="1" si="1"/>
        <v>42290.486890740736</v>
      </c>
      <c r="H48" s="56" t="str">
        <f t="shared" si="2"/>
        <v>20950</v>
      </c>
      <c r="I48" s="3" t="str">
        <f>RTD("cqg.rtd", ,"ContractData",C48, "LastTradeToday",, "T")</f>
        <v/>
      </c>
      <c r="J48" s="1" t="str">
        <f>RTD("cqg.rtd", ,"ContractData",C48, "Bid",, "T")</f>
        <v/>
      </c>
      <c r="K48" s="3" t="str">
        <f>RTD("cqg.rtd", ,"ContractData",C48, "Ask",, "T")</f>
        <v/>
      </c>
      <c r="L48" s="1">
        <f>RTD("cqg.rtd", ,"ContractData",C48, "T_CVol",, "T")</f>
        <v>0</v>
      </c>
      <c r="M48" s="3" t="e">
        <f t="shared" si="3"/>
        <v>#N/A</v>
      </c>
    </row>
    <row r="49" spans="3:13" x14ac:dyDescent="0.3">
      <c r="C49" s="1" t="str">
        <f t="shared" si="4"/>
        <v>P.US.EPV1521000</v>
      </c>
      <c r="D49" s="1" t="str">
        <f>RTD("cqg.rtd",,"ContractData","OptVal("&amp;C49&amp;",ImpliedVolatility,""Black"")","Close")</f>
        <v/>
      </c>
      <c r="E49" s="1">
        <f>RTD("cqg.rtd", ,"ContractData",C49, "COI",, "T")</f>
        <v>2617</v>
      </c>
      <c r="F49" s="2">
        <f>RTD("cqg.rtd", ,"ContractData",C49, "BidAskorTradeTiMe",, "T")</f>
        <v>0.41458333333333336</v>
      </c>
      <c r="G49" s="2">
        <f t="shared" ca="1" si="1"/>
        <v>42290.486890740736</v>
      </c>
      <c r="H49" s="56" t="str">
        <f t="shared" si="2"/>
        <v>21000</v>
      </c>
      <c r="I49" s="3" t="str">
        <f>RTD("cqg.rtd", ,"ContractData",C49, "LastTradeToday",, "T")</f>
        <v/>
      </c>
      <c r="J49" s="1">
        <f>RTD("cqg.rtd", ,"ContractData",C49, "Bid",, "T")</f>
        <v>50</v>
      </c>
      <c r="K49" s="3" t="str">
        <f>RTD("cqg.rtd", ,"ContractData",C49, "Ask",, "T")</f>
        <v/>
      </c>
      <c r="L49" s="1">
        <f>RTD("cqg.rtd", ,"ContractData",C49, "T_CVol",, "T")</f>
        <v>0</v>
      </c>
      <c r="M49" s="3" t="e">
        <f t="shared" si="3"/>
        <v>#N/A</v>
      </c>
    </row>
    <row r="50" spans="3:13" x14ac:dyDescent="0.3">
      <c r="C50" s="1" t="str">
        <f t="shared" si="4"/>
        <v>P.US.EPV1521050</v>
      </c>
      <c r="D50" s="1">
        <f>RTD("cqg.rtd",,"ContractData","OptVal("&amp;C50&amp;",ImpliedVolatility,""Black"")","Close")</f>
        <v>13.148</v>
      </c>
      <c r="E50" s="1">
        <f>RTD("cqg.rtd", ,"ContractData",C50, "COI",, "T")</f>
        <v>1488</v>
      </c>
      <c r="F50" s="2" t="str">
        <f>RTD("cqg.rtd", ,"ContractData",C50, "BidAskorTradeTiMe",, "T")</f>
        <v/>
      </c>
      <c r="G50" s="2">
        <f t="shared" ca="1" si="1"/>
        <v>42290.486890740736</v>
      </c>
      <c r="H50" s="56" t="str">
        <f t="shared" si="2"/>
        <v>21050</v>
      </c>
      <c r="I50" s="3" t="str">
        <f>RTD("cqg.rtd", ,"ContractData",C50, "LastTradeToday",, "T")</f>
        <v/>
      </c>
      <c r="J50" s="1" t="str">
        <f>RTD("cqg.rtd", ,"ContractData",C50, "Bid",, "T")</f>
        <v/>
      </c>
      <c r="K50" s="3" t="str">
        <f>RTD("cqg.rtd", ,"ContractData",C50, "Ask",, "T")</f>
        <v/>
      </c>
      <c r="L50" s="1">
        <f>RTD("cqg.rtd", ,"ContractData",C50, "T_CVol",, "T")</f>
        <v>0</v>
      </c>
      <c r="M50" s="3" t="e">
        <f t="shared" si="3"/>
        <v>#N/A</v>
      </c>
    </row>
    <row r="51" spans="3:13" x14ac:dyDescent="0.3">
      <c r="C51" s="1" t="str">
        <f t="shared" si="4"/>
        <v>P.US.EPV1521100</v>
      </c>
      <c r="D51" s="1">
        <f>RTD("cqg.rtd",,"ContractData","OptVal("&amp;C51&amp;",ImpliedVolatility,""Black"")","Close")</f>
        <v>13.831</v>
      </c>
      <c r="E51" s="1">
        <f>RTD("cqg.rtd", ,"ContractData",C51, "COI",, "T")</f>
        <v>542</v>
      </c>
      <c r="F51" s="2" t="str">
        <f>RTD("cqg.rtd", ,"ContractData",C51, "BidAskorTradeTiMe",, "T")</f>
        <v/>
      </c>
      <c r="G51" s="2">
        <f t="shared" ca="1" si="1"/>
        <v>42290.486890740736</v>
      </c>
      <c r="H51" s="56" t="str">
        <f t="shared" si="2"/>
        <v>21100</v>
      </c>
      <c r="I51" s="3" t="str">
        <f>RTD("cqg.rtd", ,"ContractData",C51, "LastTradeToday",, "T")</f>
        <v/>
      </c>
      <c r="J51" s="1" t="str">
        <f>RTD("cqg.rtd", ,"ContractData",C51, "Bid",, "T")</f>
        <v/>
      </c>
      <c r="K51" s="3" t="str">
        <f>RTD("cqg.rtd", ,"ContractData",C51, "Ask",, "T")</f>
        <v/>
      </c>
      <c r="L51" s="1">
        <f>RTD("cqg.rtd", ,"ContractData",C51, "T_CVol",, "T")</f>
        <v>0</v>
      </c>
      <c r="M51" s="3" t="e">
        <f t="shared" si="3"/>
        <v>#N/A</v>
      </c>
    </row>
    <row r="52" spans="3:13" x14ac:dyDescent="0.3">
      <c r="C52" s="1" t="str">
        <f t="shared" si="4"/>
        <v>P.US.EPV1521150</v>
      </c>
      <c r="D52" s="1">
        <f>RTD("cqg.rtd",,"ContractData","OptVal("&amp;C52&amp;",ImpliedVolatility,""Black"")","Close")</f>
        <v>14.512</v>
      </c>
      <c r="E52" s="1">
        <f>RTD("cqg.rtd", ,"ContractData",C52, "COI",, "T")</f>
        <v>125</v>
      </c>
      <c r="F52" s="2" t="str">
        <f>RTD("cqg.rtd", ,"ContractData",C52, "BidAskorTradeTiMe",, "T")</f>
        <v/>
      </c>
      <c r="G52" s="2">
        <f t="shared" ca="1" si="1"/>
        <v>42290.486890740736</v>
      </c>
      <c r="H52" s="56" t="str">
        <f t="shared" si="2"/>
        <v>21150</v>
      </c>
      <c r="I52" s="3" t="str">
        <f>RTD("cqg.rtd", ,"ContractData",C52, "LastTradeToday",, "T")</f>
        <v/>
      </c>
      <c r="J52" s="1" t="str">
        <f>RTD("cqg.rtd", ,"ContractData",C52, "Bid",, "T")</f>
        <v/>
      </c>
      <c r="K52" s="3" t="str">
        <f>RTD("cqg.rtd", ,"ContractData",C52, "Ask",, "T")</f>
        <v/>
      </c>
      <c r="L52" s="1">
        <f>RTD("cqg.rtd", ,"ContractData",C52, "T_CVol",, "T")</f>
        <v>0</v>
      </c>
      <c r="M52" s="3" t="e">
        <f t="shared" si="3"/>
        <v>#N/A</v>
      </c>
    </row>
    <row r="53" spans="3:13" x14ac:dyDescent="0.3">
      <c r="C53" s="1" t="str">
        <f t="shared" si="4"/>
        <v>P.US.EPV1521200</v>
      </c>
      <c r="D53" s="1">
        <f>RTD("cqg.rtd",,"ContractData","OptVal("&amp;C53&amp;",ImpliedVolatility,""Black"")","Close")</f>
        <v>15.191000000000001</v>
      </c>
      <c r="E53" s="1">
        <f>RTD("cqg.rtd", ,"ContractData",C53, "COI",, "T")</f>
        <v>238</v>
      </c>
      <c r="F53" s="2" t="str">
        <f>RTD("cqg.rtd", ,"ContractData",C53, "BidAskorTradeTiMe",, "T")</f>
        <v/>
      </c>
      <c r="G53" s="2">
        <f t="shared" ca="1" si="1"/>
        <v>42290.486890740736</v>
      </c>
      <c r="H53" s="56" t="str">
        <f t="shared" si="2"/>
        <v>21200</v>
      </c>
      <c r="I53" s="3" t="str">
        <f>RTD("cqg.rtd", ,"ContractData",C53, "LastTradeToday",, "T")</f>
        <v/>
      </c>
      <c r="J53" s="1" t="str">
        <f>RTD("cqg.rtd", ,"ContractData",C53, "Bid",, "T")</f>
        <v/>
      </c>
      <c r="K53" s="3" t="str">
        <f>RTD("cqg.rtd", ,"ContractData",C53, "Ask",, "T")</f>
        <v/>
      </c>
      <c r="L53" s="1">
        <f>RTD("cqg.rtd", ,"ContractData",C53, "T_CVol",, "T")</f>
        <v>0</v>
      </c>
      <c r="M53" s="3" t="e">
        <f t="shared" si="3"/>
        <v>#N/A</v>
      </c>
    </row>
    <row r="54" spans="3:13" x14ac:dyDescent="0.3">
      <c r="C54" s="1" t="str">
        <f t="shared" si="4"/>
        <v>P.US.EPV1521250</v>
      </c>
      <c r="D54" s="1">
        <f>RTD("cqg.rtd",,"ContractData","OptVal("&amp;C54&amp;",ImpliedVolatility,""Black"")","Close")</f>
        <v>15.87</v>
      </c>
      <c r="E54" s="1">
        <f>RTD("cqg.rtd", ,"ContractData",C54, "COI",, "T")</f>
        <v>401</v>
      </c>
      <c r="F54" s="2" t="str">
        <f>RTD("cqg.rtd", ,"ContractData",C54, "BidAskorTradeTiMe",, "T")</f>
        <v/>
      </c>
      <c r="G54" s="2">
        <f t="shared" ca="1" si="1"/>
        <v>42290.486890740736</v>
      </c>
      <c r="H54" s="56" t="str">
        <f t="shared" si="2"/>
        <v>21250</v>
      </c>
      <c r="I54" s="3" t="str">
        <f>RTD("cqg.rtd", ,"ContractData",C54, "LastTradeToday",, "T")</f>
        <v/>
      </c>
      <c r="J54" s="1" t="str">
        <f>RTD("cqg.rtd", ,"ContractData",C54, "Bid",, "T")</f>
        <v/>
      </c>
      <c r="K54" s="3" t="str">
        <f>RTD("cqg.rtd", ,"ContractData",C54, "Ask",, "T")</f>
        <v/>
      </c>
      <c r="L54" s="1">
        <f>RTD("cqg.rtd", ,"ContractData",C54, "T_CVol",, "T")</f>
        <v>0</v>
      </c>
      <c r="M54" s="3" t="e">
        <f t="shared" si="3"/>
        <v>#N/A</v>
      </c>
    </row>
    <row r="55" spans="3:13" x14ac:dyDescent="0.3">
      <c r="C55" s="1" t="str">
        <f t="shared" si="4"/>
        <v>P.US.EPV1521300</v>
      </c>
      <c r="D55" s="1">
        <f>RTD("cqg.rtd",,"ContractData","OptVal("&amp;C55&amp;",ImpliedVolatility,""Black"")","Close")</f>
        <v>16.545999999999999</v>
      </c>
      <c r="E55" s="1">
        <f>RTD("cqg.rtd", ,"ContractData",C55, "COI",, "T")</f>
        <v>1525</v>
      </c>
      <c r="F55" s="2" t="str">
        <f>RTD("cqg.rtd", ,"ContractData",C55, "BidAskorTradeTiMe",, "T")</f>
        <v/>
      </c>
      <c r="G55" s="2">
        <f t="shared" ca="1" si="1"/>
        <v>42290.486890740736</v>
      </c>
      <c r="H55" s="56" t="str">
        <f t="shared" si="2"/>
        <v>21300</v>
      </c>
      <c r="I55" s="3" t="str">
        <f>RTD("cqg.rtd", ,"ContractData",C55, "LastTradeToday",, "T")</f>
        <v/>
      </c>
      <c r="J55" s="1" t="str">
        <f>RTD("cqg.rtd", ,"ContractData",C55, "Bid",, "T")</f>
        <v/>
      </c>
      <c r="K55" s="3" t="str">
        <f>RTD("cqg.rtd", ,"ContractData",C55, "Ask",, "T")</f>
        <v/>
      </c>
      <c r="L55" s="1">
        <f>RTD("cqg.rtd", ,"ContractData",C55, "T_CVol",, "T")</f>
        <v>0</v>
      </c>
      <c r="M55" s="3" t="e">
        <f t="shared" si="3"/>
        <v>#N/A</v>
      </c>
    </row>
    <row r="56" spans="3:13" x14ac:dyDescent="0.3">
      <c r="C56" s="1" t="str">
        <f t="shared" si="4"/>
        <v>P.US.EPV1521350</v>
      </c>
      <c r="D56" s="1">
        <f>RTD("cqg.rtd",,"ContractData","OptVal("&amp;C56&amp;",ImpliedVolatility,""Black"")","Close")</f>
        <v>17.22</v>
      </c>
      <c r="E56" s="1">
        <f>RTD("cqg.rtd", ,"ContractData",C56, "COI",, "T")</f>
        <v>16</v>
      </c>
      <c r="F56" s="2" t="str">
        <f>RTD("cqg.rtd", ,"ContractData",C56, "BidAskorTradeTiMe",, "T")</f>
        <v/>
      </c>
      <c r="G56" s="2">
        <f t="shared" ca="1" si="1"/>
        <v>42290.486890740736</v>
      </c>
      <c r="H56" s="56" t="str">
        <f t="shared" si="2"/>
        <v>21350</v>
      </c>
      <c r="I56" s="3" t="str">
        <f>RTD("cqg.rtd", ,"ContractData",C56, "LastTradeToday",, "T")</f>
        <v/>
      </c>
      <c r="J56" s="1" t="str">
        <f>RTD("cqg.rtd", ,"ContractData",C56, "Bid",, "T")</f>
        <v/>
      </c>
      <c r="K56" s="3" t="str">
        <f>RTD("cqg.rtd", ,"ContractData",C56, "Ask",, "T")</f>
        <v/>
      </c>
      <c r="L56" s="1">
        <f>RTD("cqg.rtd", ,"ContractData",C56, "T_CVol",, "T")</f>
        <v>0</v>
      </c>
      <c r="M56" s="3" t="e">
        <f t="shared" si="3"/>
        <v>#N/A</v>
      </c>
    </row>
    <row r="57" spans="3:13" x14ac:dyDescent="0.3">
      <c r="C57" s="1" t="str">
        <f t="shared" si="4"/>
        <v>P.US.EPV1521400</v>
      </c>
      <c r="D57" s="1">
        <f>RTD("cqg.rtd",,"ContractData","OptVal("&amp;C57&amp;",ImpliedVolatility,""Black"")","Close")</f>
        <v>17.893000000000001</v>
      </c>
      <c r="E57" s="1">
        <f>RTD("cqg.rtd", ,"ContractData",C57, "COI",, "T")</f>
        <v>79</v>
      </c>
      <c r="F57" s="2" t="str">
        <f>RTD("cqg.rtd", ,"ContractData",C57, "BidAskorTradeTiMe",, "T")</f>
        <v/>
      </c>
      <c r="G57" s="2">
        <f t="shared" ca="1" si="1"/>
        <v>42290.486890740736</v>
      </c>
      <c r="H57" s="56" t="str">
        <f t="shared" si="2"/>
        <v>21400</v>
      </c>
      <c r="I57" s="3" t="str">
        <f>RTD("cqg.rtd", ,"ContractData",C57, "LastTradeToday",, "T")</f>
        <v/>
      </c>
      <c r="J57" s="1" t="str">
        <f>RTD("cqg.rtd", ,"ContractData",C57, "Bid",, "T")</f>
        <v/>
      </c>
      <c r="K57" s="3" t="str">
        <f>RTD("cqg.rtd", ,"ContractData",C57, "Ask",, "T")</f>
        <v/>
      </c>
      <c r="L57" s="1">
        <f>RTD("cqg.rtd", ,"ContractData",C57, "T_CVol",, "T")</f>
        <v>0</v>
      </c>
      <c r="M57" s="3" t="e">
        <f t="shared" si="3"/>
        <v>#N/A</v>
      </c>
    </row>
    <row r="58" spans="3:13" x14ac:dyDescent="0.3">
      <c r="C58" s="1" t="str">
        <f t="shared" si="4"/>
        <v>P.US.EPV1521450</v>
      </c>
      <c r="D58" s="1">
        <f>RTD("cqg.rtd",,"ContractData","OptVal("&amp;C58&amp;",ImpliedVolatility,""Black"")","Close")</f>
        <v>18.567</v>
      </c>
      <c r="E58" s="1">
        <f>RTD("cqg.rtd", ,"ContractData",C58, "COI",, "T")</f>
        <v>12</v>
      </c>
      <c r="F58" s="2" t="str">
        <f>RTD("cqg.rtd", ,"ContractData",C58, "BidAskorTradeTiMe",, "T")</f>
        <v/>
      </c>
      <c r="G58" s="2">
        <f t="shared" ca="1" si="1"/>
        <v>42290.486890740736</v>
      </c>
      <c r="H58" s="56" t="str">
        <f t="shared" si="2"/>
        <v>21450</v>
      </c>
      <c r="I58" s="3" t="str">
        <f>RTD("cqg.rtd", ,"ContractData",C58, "LastTradeToday",, "T")</f>
        <v/>
      </c>
      <c r="J58" s="1" t="str">
        <f>RTD("cqg.rtd", ,"ContractData",C58, "Bid",, "T")</f>
        <v/>
      </c>
      <c r="K58" s="3" t="str">
        <f>RTD("cqg.rtd", ,"ContractData",C58, "Ask",, "T")</f>
        <v/>
      </c>
      <c r="L58" s="1">
        <f>RTD("cqg.rtd", ,"ContractData",C58, "T_CVol",, "T")</f>
        <v>0</v>
      </c>
      <c r="M58" s="3" t="e">
        <f t="shared" si="3"/>
        <v>#N/A</v>
      </c>
    </row>
    <row r="59" spans="3:13" x14ac:dyDescent="0.3">
      <c r="C59" s="1" t="str">
        <f t="shared" si="4"/>
        <v>P.US.EPV1521500</v>
      </c>
      <c r="D59" s="1">
        <f>RTD("cqg.rtd",,"ContractData","OptVal("&amp;C59&amp;",ImpliedVolatility,""Black"")","Close")</f>
        <v>19.234999999999999</v>
      </c>
      <c r="E59" s="1">
        <f>RTD("cqg.rtd", ,"ContractData",C59, "COI",, "T")</f>
        <v>52</v>
      </c>
      <c r="F59" s="2" t="str">
        <f>RTD("cqg.rtd", ,"ContractData",C59, "BidAskorTradeTiMe",, "T")</f>
        <v/>
      </c>
      <c r="G59" s="2">
        <f t="shared" ca="1" si="1"/>
        <v>42290.486890740736</v>
      </c>
      <c r="H59" s="56" t="str">
        <f t="shared" si="2"/>
        <v>21500</v>
      </c>
      <c r="I59" s="3" t="str">
        <f>RTD("cqg.rtd", ,"ContractData",C59, "LastTradeToday",, "T")</f>
        <v/>
      </c>
      <c r="J59" s="1" t="str">
        <f>RTD("cqg.rtd", ,"ContractData",C59, "Bid",, "T")</f>
        <v/>
      </c>
      <c r="K59" s="3" t="str">
        <f>RTD("cqg.rtd", ,"ContractData",C59, "Ask",, "T")</f>
        <v/>
      </c>
      <c r="L59" s="1">
        <f>RTD("cqg.rtd", ,"ContractData",C59, "T_CVol",, "T")</f>
        <v>0</v>
      </c>
      <c r="M59" s="3" t="e">
        <f t="shared" si="3"/>
        <v>#N/A</v>
      </c>
    </row>
    <row r="60" spans="3:13" x14ac:dyDescent="0.3">
      <c r="C60" s="1" t="str">
        <f t="shared" si="4"/>
        <v>P.US.EPV1521550</v>
      </c>
      <c r="D60" s="1">
        <f>RTD("cqg.rtd",,"ContractData","OptVal("&amp;C60&amp;",ImpliedVolatility,""Black"")","Close")</f>
        <v>19.904</v>
      </c>
      <c r="E60" s="1">
        <f>RTD("cqg.rtd", ,"ContractData",C60, "COI",, "T")</f>
        <v>2</v>
      </c>
      <c r="F60" s="2" t="str">
        <f>RTD("cqg.rtd", ,"ContractData",C60, "BidAskorTradeTiMe",, "T")</f>
        <v/>
      </c>
      <c r="G60" s="2">
        <f t="shared" ca="1" si="1"/>
        <v>42290.486890740736</v>
      </c>
      <c r="H60" s="56" t="str">
        <f t="shared" si="2"/>
        <v>21550</v>
      </c>
      <c r="I60" s="3" t="str">
        <f>RTD("cqg.rtd", ,"ContractData",C60, "LastTradeToday",, "T")</f>
        <v/>
      </c>
      <c r="J60" s="1" t="str">
        <f>RTD("cqg.rtd", ,"ContractData",C60, "Bid",, "T")</f>
        <v/>
      </c>
      <c r="K60" s="3" t="str">
        <f>RTD("cqg.rtd", ,"ContractData",C60, "Ask",, "T")</f>
        <v/>
      </c>
      <c r="L60" s="1">
        <f>RTD("cqg.rtd", ,"ContractData",C60, "T_CVol",, "T")</f>
        <v>0</v>
      </c>
      <c r="M60" s="3" t="e">
        <f t="shared" si="3"/>
        <v>#N/A</v>
      </c>
    </row>
    <row r="61" spans="3:13" x14ac:dyDescent="0.3">
      <c r="C61" s="1" t="str">
        <f t="shared" si="4"/>
        <v>P.US.EPV1521600</v>
      </c>
      <c r="D61" s="1">
        <f>RTD("cqg.rtd",,"ContractData","OptVal("&amp;C61&amp;",ImpliedVolatility,""Black"")","Close")</f>
        <v>20.571000000000002</v>
      </c>
      <c r="E61" s="1">
        <f>RTD("cqg.rtd", ,"ContractData",C61, "COI",, "T")</f>
        <v>1</v>
      </c>
      <c r="F61" s="2" t="str">
        <f>RTD("cqg.rtd", ,"ContractData",C61, "BidAskorTradeTiMe",, "T")</f>
        <v/>
      </c>
      <c r="G61" s="2">
        <f t="shared" ca="1" si="1"/>
        <v>42290.486890740736</v>
      </c>
      <c r="H61" s="56" t="str">
        <f t="shared" si="2"/>
        <v>21600</v>
      </c>
      <c r="I61" s="3" t="str">
        <f>RTD("cqg.rtd", ,"ContractData",C61, "LastTradeToday",, "T")</f>
        <v/>
      </c>
      <c r="J61" s="1" t="str">
        <f>RTD("cqg.rtd", ,"ContractData",C61, "Bid",, "T")</f>
        <v/>
      </c>
      <c r="K61" s="3" t="str">
        <f>RTD("cqg.rtd", ,"ContractData",C61, "Ask",, "T")</f>
        <v/>
      </c>
      <c r="L61" s="1">
        <f>RTD("cqg.rtd", ,"ContractData",C61, "T_CVol",, "T")</f>
        <v>0</v>
      </c>
      <c r="M61" s="3" t="e">
        <f t="shared" si="3"/>
        <v>#N/A</v>
      </c>
    </row>
  </sheetData>
  <sheetProtection algorithmName="SHA-512" hashValue="mRcIVBPiKWELHdkz35o9Q+3DxwWP38ZoeNBW0rBLjI4cApFh5perAKrEQCLYD/g3L2KZqqGKgx8I/rVwFmHuOQ==" saltValue="8UpHUOEqT/hps383c8hHF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2015-10-13T16:41:08Z</dcterms:modified>
</cp:coreProperties>
</file>