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Z8" i="1"/>
  <c r="G1" i="3"/>
  <c r="C31" i="3"/>
  <c r="H31" i="3" l="1"/>
  <c r="V40" i="1" s="1"/>
  <c r="C32" i="3"/>
  <c r="H32" i="3" s="1"/>
  <c r="C30" i="3"/>
  <c r="H30" i="3" s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F31" i="3"/>
  <c r="A5" i="1"/>
  <c r="E31" i="3"/>
  <c r="L31" i="3"/>
  <c r="F8" i="1"/>
  <c r="J31" i="3"/>
  <c r="D31" i="3"/>
  <c r="A6" i="1"/>
  <c r="K31" i="3"/>
  <c r="G1" i="2"/>
  <c r="I31" i="3"/>
  <c r="C31" i="2"/>
  <c r="H31" i="2" l="1"/>
  <c r="B40" i="1" s="1"/>
  <c r="R6" i="1"/>
  <c r="V39" i="1"/>
  <c r="V41" i="1"/>
  <c r="S4" i="1"/>
  <c r="G4" i="1"/>
  <c r="Z40" i="1"/>
  <c r="Y40" i="1"/>
  <c r="AA40" i="1"/>
  <c r="M31" i="3"/>
  <c r="X40" i="1"/>
  <c r="W40" i="1"/>
  <c r="AB40" i="1"/>
  <c r="AC40" i="1"/>
  <c r="C29" i="3"/>
  <c r="H29" i="3" s="1"/>
  <c r="C33" i="3"/>
  <c r="H33" i="3" s="1"/>
  <c r="C32" i="2"/>
  <c r="H32" i="2" s="1"/>
  <c r="C30" i="2"/>
  <c r="H30" i="2" s="1"/>
  <c r="J32" i="3"/>
  <c r="F30" i="3"/>
  <c r="E32" i="3"/>
  <c r="D30" i="3"/>
  <c r="J30" i="3"/>
  <c r="I30" i="3"/>
  <c r="F32" i="3"/>
  <c r="P6" i="1"/>
  <c r="I6" i="1"/>
  <c r="I32" i="3"/>
  <c r="E30" i="3"/>
  <c r="W6" i="1"/>
  <c r="L31" i="2"/>
  <c r="F31" i="2"/>
  <c r="O6" i="1"/>
  <c r="D31" i="2"/>
  <c r="I31" i="2"/>
  <c r="J6" i="1"/>
  <c r="D32" i="3"/>
  <c r="S6" i="1"/>
  <c r="U6" i="1"/>
  <c r="V6" i="1"/>
  <c r="Q6" i="1"/>
  <c r="J31" i="2"/>
  <c r="D4" i="1"/>
  <c r="N6" i="1"/>
  <c r="T6" i="1"/>
  <c r="H6" i="1"/>
  <c r="K30" i="3"/>
  <c r="L30" i="3"/>
  <c r="Z6" i="1"/>
  <c r="AC6" i="1"/>
  <c r="M6" i="1"/>
  <c r="X6" i="1"/>
  <c r="K6" i="1"/>
  <c r="K32" i="3"/>
  <c r="L32" i="3"/>
  <c r="AA6" i="1"/>
  <c r="AB6" i="1"/>
  <c r="G6" i="1"/>
  <c r="E31" i="2"/>
  <c r="L6" i="1"/>
  <c r="Y6" i="1"/>
  <c r="K31" i="2"/>
  <c r="E4" i="1"/>
  <c r="AA39" i="1" l="1"/>
  <c r="Y41" i="1"/>
  <c r="Y39" i="1"/>
  <c r="V42" i="1"/>
  <c r="V38" i="1"/>
  <c r="B41" i="1"/>
  <c r="B39" i="1"/>
  <c r="Z41" i="1"/>
  <c r="AA41" i="1"/>
  <c r="Z39" i="1"/>
  <c r="G40" i="1"/>
  <c r="F40" i="1"/>
  <c r="E40" i="1"/>
  <c r="M32" i="3"/>
  <c r="M30" i="3"/>
  <c r="M31" i="2"/>
  <c r="X41" i="1"/>
  <c r="X39" i="1"/>
  <c r="W41" i="1"/>
  <c r="W39" i="1"/>
  <c r="AB39" i="1"/>
  <c r="AC39" i="1"/>
  <c r="AC41" i="1"/>
  <c r="AB41" i="1"/>
  <c r="C34" i="3"/>
  <c r="H34" i="3" s="1"/>
  <c r="C28" i="3"/>
  <c r="H28" i="3" s="1"/>
  <c r="D40" i="1"/>
  <c r="H40" i="1"/>
  <c r="C40" i="1"/>
  <c r="I40" i="1"/>
  <c r="C29" i="2"/>
  <c r="H29" i="2" s="1"/>
  <c r="C33" i="2"/>
  <c r="H33" i="2" s="1"/>
  <c r="J33" i="3"/>
  <c r="E29" i="3"/>
  <c r="J32" i="2"/>
  <c r="I30" i="2"/>
  <c r="L33" i="3"/>
  <c r="I32" i="2"/>
  <c r="K33" i="3"/>
  <c r="F30" i="2"/>
  <c r="I29" i="3"/>
  <c r="F33" i="3"/>
  <c r="E30" i="2"/>
  <c r="E32" i="2"/>
  <c r="E33" i="3"/>
  <c r="D33" i="3"/>
  <c r="K32" i="2"/>
  <c r="F29" i="3"/>
  <c r="D32" i="2"/>
  <c r="K29" i="3"/>
  <c r="L30" i="2"/>
  <c r="F32" i="2"/>
  <c r="I33" i="3"/>
  <c r="J29" i="3"/>
  <c r="D30" i="2"/>
  <c r="J30" i="2"/>
  <c r="D29" i="3"/>
  <c r="L29" i="3"/>
  <c r="K30" i="2"/>
  <c r="L32" i="2"/>
  <c r="V37" i="1" l="1"/>
  <c r="V43" i="1"/>
  <c r="G41" i="1"/>
  <c r="B42" i="1"/>
  <c r="B38" i="1"/>
  <c r="Y38" i="1"/>
  <c r="AA38" i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X38" i="1"/>
  <c r="X42" i="1"/>
  <c r="AC38" i="1"/>
  <c r="W38" i="1"/>
  <c r="AB38" i="1"/>
  <c r="W42" i="1"/>
  <c r="AC42" i="1"/>
  <c r="AB42" i="1"/>
  <c r="C27" i="3"/>
  <c r="H27" i="3" s="1"/>
  <c r="C35" i="3"/>
  <c r="H35" i="3" s="1"/>
  <c r="D39" i="1"/>
  <c r="D41" i="1"/>
  <c r="I41" i="1"/>
  <c r="I39" i="1"/>
  <c r="H41" i="1"/>
  <c r="H39" i="1"/>
  <c r="C28" i="2"/>
  <c r="H28" i="2" s="1"/>
  <c r="C34" i="2"/>
  <c r="H34" i="2" s="1"/>
  <c r="J28" i="3"/>
  <c r="I28" i="3"/>
  <c r="J29" i="2"/>
  <c r="J33" i="2"/>
  <c r="E28" i="3"/>
  <c r="D29" i="2"/>
  <c r="K33" i="2"/>
  <c r="E29" i="2"/>
  <c r="E33" i="2"/>
  <c r="K34" i="3"/>
  <c r="D28" i="3"/>
  <c r="I34" i="3"/>
  <c r="I33" i="2"/>
  <c r="F28" i="3"/>
  <c r="K28" i="3"/>
  <c r="L29" i="2"/>
  <c r="L28" i="3"/>
  <c r="F34" i="3"/>
  <c r="I29" i="2"/>
  <c r="K29" i="2"/>
  <c r="D34" i="3"/>
  <c r="F29" i="2"/>
  <c r="D33" i="2"/>
  <c r="E34" i="3"/>
  <c r="L33" i="2"/>
  <c r="J34" i="3"/>
  <c r="L34" i="3"/>
  <c r="F33" i="2"/>
  <c r="AA37" i="1" l="1"/>
  <c r="Z43" i="1"/>
  <c r="V44" i="1"/>
  <c r="G42" i="1"/>
  <c r="B37" i="1"/>
  <c r="B43" i="1"/>
  <c r="Z37" i="1"/>
  <c r="AA43" i="1"/>
  <c r="Y37" i="1"/>
  <c r="Y43" i="1"/>
  <c r="I38" i="1"/>
  <c r="E42" i="1"/>
  <c r="E38" i="1"/>
  <c r="I42" i="1"/>
  <c r="G38" i="1"/>
  <c r="F38" i="1"/>
  <c r="F42" i="1"/>
  <c r="M34" i="3"/>
  <c r="M28" i="3"/>
  <c r="M33" i="2"/>
  <c r="M29" i="2"/>
  <c r="X43" i="1"/>
  <c r="X37" i="1"/>
  <c r="W37" i="1"/>
  <c r="AB37" i="1"/>
  <c r="AC37" i="1"/>
  <c r="W43" i="1"/>
  <c r="AC43" i="1"/>
  <c r="AB43" i="1"/>
  <c r="V36" i="1"/>
  <c r="C26" i="3"/>
  <c r="H26" i="3" s="1"/>
  <c r="C36" i="3"/>
  <c r="H36" i="3" s="1"/>
  <c r="D42" i="1"/>
  <c r="D38" i="1"/>
  <c r="C42" i="1"/>
  <c r="H42" i="1"/>
  <c r="H38" i="1"/>
  <c r="C38" i="1"/>
  <c r="C35" i="2"/>
  <c r="H35" i="2" s="1"/>
  <c r="C27" i="2"/>
  <c r="H27" i="2" s="1"/>
  <c r="F27" i="3"/>
  <c r="E35" i="3"/>
  <c r="D28" i="2"/>
  <c r="D34" i="2"/>
  <c r="I27" i="3"/>
  <c r="F34" i="2"/>
  <c r="K27" i="3"/>
  <c r="I34" i="2"/>
  <c r="E28" i="2"/>
  <c r="F28" i="2"/>
  <c r="J28" i="2"/>
  <c r="K28" i="2"/>
  <c r="K35" i="3"/>
  <c r="J27" i="3"/>
  <c r="D35" i="3"/>
  <c r="I28" i="2"/>
  <c r="K34" i="2"/>
  <c r="L35" i="3"/>
  <c r="E27" i="3"/>
  <c r="L27" i="3"/>
  <c r="I35" i="3"/>
  <c r="F35" i="3"/>
  <c r="D27" i="3"/>
  <c r="J34" i="2"/>
  <c r="E34" i="2"/>
  <c r="J35" i="3"/>
  <c r="L28" i="2"/>
  <c r="L34" i="2"/>
  <c r="Z36" i="1" l="1"/>
  <c r="V45" i="1"/>
  <c r="V35" i="1"/>
  <c r="E37" i="1"/>
  <c r="G43" i="1"/>
  <c r="B44" i="1"/>
  <c r="B36" i="1"/>
  <c r="AA44" i="1"/>
  <c r="Y44" i="1"/>
  <c r="Z44" i="1"/>
  <c r="Y36" i="1"/>
  <c r="AA36" i="1"/>
  <c r="F43" i="1"/>
  <c r="F37" i="1"/>
  <c r="E43" i="1"/>
  <c r="H43" i="1"/>
  <c r="G37" i="1"/>
  <c r="H37" i="1"/>
  <c r="M27" i="3"/>
  <c r="M35" i="3"/>
  <c r="M34" i="2"/>
  <c r="M28" i="2"/>
  <c r="X44" i="1"/>
  <c r="X36" i="1"/>
  <c r="W36" i="1"/>
  <c r="AB36" i="1"/>
  <c r="AC36" i="1"/>
  <c r="W44" i="1"/>
  <c r="AC44" i="1"/>
  <c r="AB44" i="1"/>
  <c r="C37" i="3"/>
  <c r="H37" i="3" s="1"/>
  <c r="C25" i="3"/>
  <c r="H25" i="3" s="1"/>
  <c r="D43" i="1"/>
  <c r="D37" i="1"/>
  <c r="I37" i="1"/>
  <c r="C37" i="1"/>
  <c r="I43" i="1"/>
  <c r="C43" i="1"/>
  <c r="C26" i="2"/>
  <c r="H26" i="2" s="1"/>
  <c r="C36" i="2"/>
  <c r="H36" i="2" s="1"/>
  <c r="L36" i="3"/>
  <c r="I36" i="3"/>
  <c r="D26" i="3"/>
  <c r="K35" i="2"/>
  <c r="D35" i="2"/>
  <c r="F26" i="3"/>
  <c r="L26" i="3"/>
  <c r="J27" i="2"/>
  <c r="L27" i="2"/>
  <c r="E26" i="3"/>
  <c r="K27" i="2"/>
  <c r="D36" i="3"/>
  <c r="J26" i="3"/>
  <c r="E27" i="2"/>
  <c r="L35" i="2"/>
  <c r="K26" i="3"/>
  <c r="I26" i="3"/>
  <c r="F36" i="3"/>
  <c r="E36" i="3"/>
  <c r="F35" i="2"/>
  <c r="D27" i="2"/>
  <c r="K36" i="3"/>
  <c r="F27" i="2"/>
  <c r="J36" i="3"/>
  <c r="J35" i="2"/>
  <c r="E35" i="2"/>
  <c r="I35" i="2"/>
  <c r="I27" i="2"/>
  <c r="Y35" i="1" l="1"/>
  <c r="AA45" i="1"/>
  <c r="V34" i="1"/>
  <c r="V46" i="1"/>
  <c r="D44" i="1"/>
  <c r="B45" i="1"/>
  <c r="B35" i="1"/>
  <c r="F36" i="1"/>
  <c r="D36" i="1"/>
  <c r="G36" i="1"/>
  <c r="E36" i="1"/>
  <c r="Z35" i="1"/>
  <c r="Z45" i="1"/>
  <c r="Y45" i="1"/>
  <c r="AA35" i="1"/>
  <c r="F44" i="1"/>
  <c r="E44" i="1"/>
  <c r="G44" i="1"/>
  <c r="M36" i="3"/>
  <c r="M26" i="3"/>
  <c r="M35" i="2"/>
  <c r="M27" i="2"/>
  <c r="AC45" i="1"/>
  <c r="AB45" i="1"/>
  <c r="X35" i="1"/>
  <c r="X45" i="1"/>
  <c r="W45" i="1"/>
  <c r="W35" i="1"/>
  <c r="AC35" i="1"/>
  <c r="AB35" i="1"/>
  <c r="C38" i="3"/>
  <c r="H38" i="3" s="1"/>
  <c r="C24" i="3"/>
  <c r="H24" i="3" s="1"/>
  <c r="C44" i="1"/>
  <c r="I44" i="1"/>
  <c r="C36" i="1"/>
  <c r="I36" i="1"/>
  <c r="H44" i="1"/>
  <c r="H36" i="1"/>
  <c r="C25" i="2"/>
  <c r="H25" i="2" s="1"/>
  <c r="C37" i="2"/>
  <c r="H37" i="2" s="1"/>
  <c r="K37" i="3"/>
  <c r="K25" i="3"/>
  <c r="D37" i="3"/>
  <c r="K26" i="2"/>
  <c r="F26" i="2"/>
  <c r="L26" i="2"/>
  <c r="F25" i="3"/>
  <c r="J25" i="3"/>
  <c r="J37" i="3"/>
  <c r="E37" i="3"/>
  <c r="D25" i="3"/>
  <c r="E26" i="2"/>
  <c r="E25" i="3"/>
  <c r="I37" i="3"/>
  <c r="I36" i="2"/>
  <c r="F37" i="3"/>
  <c r="F36" i="2"/>
  <c r="L36" i="2"/>
  <c r="L25" i="3"/>
  <c r="K36" i="2"/>
  <c r="L37" i="3"/>
  <c r="D36" i="2"/>
  <c r="J26" i="2"/>
  <c r="D26" i="2"/>
  <c r="I26" i="2"/>
  <c r="I25" i="3"/>
  <c r="E36" i="2"/>
  <c r="J36" i="2"/>
  <c r="D35" i="1" l="1"/>
  <c r="Y46" i="1"/>
  <c r="AA34" i="1"/>
  <c r="V33" i="1"/>
  <c r="V47" i="1"/>
  <c r="D45" i="1"/>
  <c r="B34" i="1"/>
  <c r="B46" i="1"/>
  <c r="M37" i="3"/>
  <c r="E45" i="1"/>
  <c r="F45" i="1"/>
  <c r="AA46" i="1"/>
  <c r="Z46" i="1"/>
  <c r="Y34" i="1"/>
  <c r="Z34" i="1"/>
  <c r="G35" i="1"/>
  <c r="E35" i="1"/>
  <c r="G45" i="1"/>
  <c r="F35" i="1"/>
  <c r="M25" i="3"/>
  <c r="M36" i="2"/>
  <c r="M26" i="2"/>
  <c r="X46" i="1"/>
  <c r="X34" i="1"/>
  <c r="AC46" i="1"/>
  <c r="AB46" i="1"/>
  <c r="W46" i="1"/>
  <c r="W34" i="1"/>
  <c r="AC34" i="1"/>
  <c r="AB34" i="1"/>
  <c r="C23" i="3"/>
  <c r="H23" i="3" s="1"/>
  <c r="C39" i="3"/>
  <c r="H39" i="3" s="1"/>
  <c r="H35" i="1"/>
  <c r="I45" i="1"/>
  <c r="C45" i="1"/>
  <c r="I35" i="1"/>
  <c r="H45" i="1"/>
  <c r="C35" i="1"/>
  <c r="C24" i="2"/>
  <c r="H24" i="2" s="1"/>
  <c r="C38" i="2"/>
  <c r="H38" i="2" s="1"/>
  <c r="F38" i="3"/>
  <c r="I38" i="3"/>
  <c r="E37" i="2"/>
  <c r="D37" i="2"/>
  <c r="J37" i="2"/>
  <c r="L37" i="2"/>
  <c r="K37" i="2"/>
  <c r="L25" i="2"/>
  <c r="E38" i="3"/>
  <c r="J24" i="3"/>
  <c r="F37" i="2"/>
  <c r="I24" i="3"/>
  <c r="F24" i="3"/>
  <c r="L38" i="3"/>
  <c r="J38" i="3"/>
  <c r="K38" i="3"/>
  <c r="I25" i="2"/>
  <c r="I37" i="2"/>
  <c r="F25" i="2"/>
  <c r="E25" i="2"/>
  <c r="D25" i="2"/>
  <c r="L24" i="3"/>
  <c r="K24" i="3"/>
  <c r="D38" i="3"/>
  <c r="J25" i="2"/>
  <c r="E24" i="3"/>
  <c r="K25" i="2"/>
  <c r="D24" i="3"/>
  <c r="Z47" i="1" l="1"/>
  <c r="Y33" i="1"/>
  <c r="V48" i="1"/>
  <c r="H46" i="1"/>
  <c r="F34" i="1"/>
  <c r="B33" i="1"/>
  <c r="B47" i="1"/>
  <c r="F46" i="1"/>
  <c r="E46" i="1"/>
  <c r="AA47" i="1"/>
  <c r="AA33" i="1"/>
  <c r="Z33" i="1"/>
  <c r="Y47" i="1"/>
  <c r="M38" i="3"/>
  <c r="G46" i="1"/>
  <c r="D34" i="1"/>
  <c r="E34" i="1"/>
  <c r="G34" i="1"/>
  <c r="M24" i="3"/>
  <c r="M25" i="2"/>
  <c r="M37" i="2"/>
  <c r="X47" i="1"/>
  <c r="AB47" i="1"/>
  <c r="X33" i="1"/>
  <c r="AC47" i="1"/>
  <c r="W47" i="1"/>
  <c r="W33" i="1"/>
  <c r="AB33" i="1"/>
  <c r="AC33" i="1"/>
  <c r="V32" i="1"/>
  <c r="C22" i="3"/>
  <c r="H22" i="3" s="1"/>
  <c r="C40" i="3"/>
  <c r="H40" i="3" s="1"/>
  <c r="D46" i="1"/>
  <c r="C46" i="1"/>
  <c r="C34" i="1"/>
  <c r="I46" i="1"/>
  <c r="H34" i="1"/>
  <c r="I34" i="1"/>
  <c r="C23" i="2"/>
  <c r="H23" i="2" s="1"/>
  <c r="C39" i="2"/>
  <c r="H39" i="2" s="1"/>
  <c r="I23" i="3"/>
  <c r="L23" i="3"/>
  <c r="K38" i="2"/>
  <c r="D24" i="2"/>
  <c r="E23" i="3"/>
  <c r="J38" i="2"/>
  <c r="J39" i="3"/>
  <c r="D38" i="2"/>
  <c r="F38" i="2"/>
  <c r="J23" i="3"/>
  <c r="I24" i="2"/>
  <c r="D23" i="3"/>
  <c r="L24" i="2"/>
  <c r="D39" i="3"/>
  <c r="K24" i="2"/>
  <c r="L39" i="3"/>
  <c r="F24" i="2"/>
  <c r="K23" i="3"/>
  <c r="E39" i="3"/>
  <c r="E24" i="2"/>
  <c r="E38" i="2"/>
  <c r="F39" i="3"/>
  <c r="L38" i="2"/>
  <c r="I38" i="2"/>
  <c r="J24" i="2"/>
  <c r="I39" i="3"/>
  <c r="K39" i="3"/>
  <c r="F23" i="3"/>
  <c r="F33" i="1" l="1"/>
  <c r="M23" i="3"/>
  <c r="V49" i="1"/>
  <c r="V31" i="1"/>
  <c r="E47" i="1"/>
  <c r="B32" i="1"/>
  <c r="B48" i="1"/>
  <c r="Y32" i="1"/>
  <c r="Z32" i="1"/>
  <c r="AA32" i="1"/>
  <c r="M39" i="3"/>
  <c r="Y48" i="1"/>
  <c r="AA48" i="1"/>
  <c r="Z48" i="1"/>
  <c r="G33" i="1"/>
  <c r="E33" i="1"/>
  <c r="G47" i="1"/>
  <c r="H47" i="1"/>
  <c r="H33" i="1"/>
  <c r="F47" i="1"/>
  <c r="M38" i="2"/>
  <c r="M24" i="2"/>
  <c r="AC48" i="1"/>
  <c r="X48" i="1"/>
  <c r="AB48" i="1"/>
  <c r="X32" i="1"/>
  <c r="W48" i="1"/>
  <c r="W32" i="1"/>
  <c r="AB32" i="1"/>
  <c r="AC32" i="1"/>
  <c r="C41" i="3"/>
  <c r="H41" i="3" s="1"/>
  <c r="C21" i="3"/>
  <c r="H21" i="3" s="1"/>
  <c r="D47" i="1"/>
  <c r="D33" i="1"/>
  <c r="I33" i="1"/>
  <c r="C33" i="1"/>
  <c r="I47" i="1"/>
  <c r="C47" i="1"/>
  <c r="C22" i="2"/>
  <c r="H22" i="2" s="1"/>
  <c r="C40" i="2"/>
  <c r="H40" i="2" s="1"/>
  <c r="I23" i="2"/>
  <c r="I40" i="3"/>
  <c r="J39" i="2"/>
  <c r="D23" i="2"/>
  <c r="I22" i="3"/>
  <c r="J40" i="3"/>
  <c r="D39" i="2"/>
  <c r="E23" i="2"/>
  <c r="F39" i="2"/>
  <c r="I39" i="2"/>
  <c r="E22" i="3"/>
  <c r="K40" i="3"/>
  <c r="L39" i="2"/>
  <c r="K23" i="2"/>
  <c r="K22" i="3"/>
  <c r="K39" i="2"/>
  <c r="D22" i="3"/>
  <c r="E40" i="3"/>
  <c r="L23" i="2"/>
  <c r="L22" i="3"/>
  <c r="F40" i="3"/>
  <c r="J23" i="2"/>
  <c r="J22" i="3"/>
  <c r="L40" i="3"/>
  <c r="F22" i="3"/>
  <c r="D40" i="3"/>
  <c r="F23" i="2"/>
  <c r="E39" i="2"/>
  <c r="H32" i="1" l="1"/>
  <c r="H48" i="1"/>
  <c r="AA49" i="1"/>
  <c r="V50" i="1"/>
  <c r="V30" i="1"/>
  <c r="E32" i="1"/>
  <c r="G32" i="1"/>
  <c r="B31" i="1"/>
  <c r="B49" i="1"/>
  <c r="Z31" i="1"/>
  <c r="G48" i="1"/>
  <c r="F48" i="1"/>
  <c r="Y31" i="1"/>
  <c r="AA31" i="1"/>
  <c r="Z49" i="1"/>
  <c r="M40" i="3"/>
  <c r="Y49" i="1"/>
  <c r="F32" i="1"/>
  <c r="E48" i="1"/>
  <c r="M22" i="3"/>
  <c r="M39" i="2"/>
  <c r="M23" i="2"/>
  <c r="AC49" i="1"/>
  <c r="AB49" i="1"/>
  <c r="X49" i="1"/>
  <c r="X31" i="1"/>
  <c r="W49" i="1"/>
  <c r="W31" i="1"/>
  <c r="AC31" i="1"/>
  <c r="AB31" i="1"/>
  <c r="C20" i="3"/>
  <c r="H20" i="3" s="1"/>
  <c r="C42" i="3"/>
  <c r="H42" i="3" s="1"/>
  <c r="D48" i="1"/>
  <c r="D32" i="1"/>
  <c r="I48" i="1"/>
  <c r="C48" i="1"/>
  <c r="I32" i="1"/>
  <c r="C32" i="1"/>
  <c r="C41" i="2"/>
  <c r="H41" i="2" s="1"/>
  <c r="C21" i="2"/>
  <c r="H21" i="2" s="1"/>
  <c r="J21" i="3"/>
  <c r="E41" i="3"/>
  <c r="K40" i="2"/>
  <c r="D41" i="3"/>
  <c r="E21" i="3"/>
  <c r="F41" i="3"/>
  <c r="J22" i="2"/>
  <c r="E22" i="2"/>
  <c r="I21" i="3"/>
  <c r="J41" i="3"/>
  <c r="I22" i="2"/>
  <c r="L40" i="2"/>
  <c r="I40" i="2"/>
  <c r="E40" i="2"/>
  <c r="L41" i="3"/>
  <c r="L21" i="3"/>
  <c r="D22" i="2"/>
  <c r="I41" i="3"/>
  <c r="L22" i="2"/>
  <c r="K41" i="3"/>
  <c r="D21" i="3"/>
  <c r="F22" i="2"/>
  <c r="J40" i="2"/>
  <c r="K21" i="3"/>
  <c r="F40" i="2"/>
  <c r="K22" i="2"/>
  <c r="D40" i="2"/>
  <c r="F21" i="3"/>
  <c r="F31" i="1" l="1"/>
  <c r="AA30" i="1"/>
  <c r="AA50" i="1"/>
  <c r="V51" i="1"/>
  <c r="V29" i="1"/>
  <c r="G49" i="1"/>
  <c r="B50" i="1"/>
  <c r="B30" i="1"/>
  <c r="Z50" i="1"/>
  <c r="Z30" i="1"/>
  <c r="D31" i="1"/>
  <c r="E31" i="1"/>
  <c r="Y30" i="1"/>
  <c r="Y50" i="1"/>
  <c r="M41" i="3"/>
  <c r="G31" i="1"/>
  <c r="D49" i="1"/>
  <c r="F49" i="1"/>
  <c r="E49" i="1"/>
  <c r="M22" i="2"/>
  <c r="M21" i="3"/>
  <c r="M40" i="2"/>
  <c r="AC50" i="1"/>
  <c r="AC30" i="1"/>
  <c r="X50" i="1"/>
  <c r="X30" i="1"/>
  <c r="AB30" i="1"/>
  <c r="AB50" i="1"/>
  <c r="W50" i="1"/>
  <c r="W30" i="1"/>
  <c r="C43" i="3"/>
  <c r="H43" i="3" s="1"/>
  <c r="C19" i="3"/>
  <c r="H19" i="3" s="1"/>
  <c r="C31" i="1"/>
  <c r="I31" i="1"/>
  <c r="C49" i="1"/>
  <c r="I49" i="1"/>
  <c r="H31" i="1"/>
  <c r="H49" i="1"/>
  <c r="C20" i="2"/>
  <c r="H20" i="2" s="1"/>
  <c r="C42" i="2"/>
  <c r="H42" i="2" s="1"/>
  <c r="E42" i="3"/>
  <c r="K20" i="3"/>
  <c r="F41" i="2"/>
  <c r="K21" i="2"/>
  <c r="J21" i="2"/>
  <c r="K41" i="2"/>
  <c r="I42" i="3"/>
  <c r="K42" i="3"/>
  <c r="E21" i="2"/>
  <c r="I21" i="2"/>
  <c r="L20" i="3"/>
  <c r="D42" i="3"/>
  <c r="J42" i="3"/>
  <c r="I41" i="2"/>
  <c r="F20" i="3"/>
  <c r="F21" i="2"/>
  <c r="D41" i="2"/>
  <c r="E41" i="2"/>
  <c r="D20" i="3"/>
  <c r="J20" i="3"/>
  <c r="L42" i="3"/>
  <c r="L21" i="2"/>
  <c r="D21" i="2"/>
  <c r="E20" i="3"/>
  <c r="J41" i="2"/>
  <c r="I20" i="3"/>
  <c r="L41" i="2"/>
  <c r="F42" i="3"/>
  <c r="AA29" i="1" l="1"/>
  <c r="Y29" i="1"/>
  <c r="Y51" i="1"/>
  <c r="V28" i="1"/>
  <c r="V52" i="1"/>
  <c r="E30" i="1"/>
  <c r="B29" i="1"/>
  <c r="B51" i="1"/>
  <c r="M42" i="3"/>
  <c r="Z51" i="1"/>
  <c r="AA51" i="1"/>
  <c r="Z29" i="1"/>
  <c r="D30" i="1"/>
  <c r="F50" i="1"/>
  <c r="G30" i="1"/>
  <c r="E50" i="1"/>
  <c r="G50" i="1"/>
  <c r="D50" i="1"/>
  <c r="F30" i="1"/>
  <c r="M21" i="2"/>
  <c r="M20" i="3"/>
  <c r="M41" i="2"/>
  <c r="X29" i="1"/>
  <c r="AB29" i="1"/>
  <c r="AC29" i="1"/>
  <c r="AB51" i="1"/>
  <c r="X51" i="1"/>
  <c r="AC51" i="1"/>
  <c r="W29" i="1"/>
  <c r="W51" i="1"/>
  <c r="C18" i="3"/>
  <c r="H18" i="3" s="1"/>
  <c r="C44" i="3"/>
  <c r="H44" i="3" s="1"/>
  <c r="H50" i="1"/>
  <c r="H30" i="1"/>
  <c r="C50" i="1"/>
  <c r="I30" i="1"/>
  <c r="C30" i="1"/>
  <c r="I50" i="1"/>
  <c r="C43" i="2"/>
  <c r="H43" i="2" s="1"/>
  <c r="C19" i="2"/>
  <c r="H19" i="2" s="1"/>
  <c r="F19" i="3"/>
  <c r="F43" i="3"/>
  <c r="D20" i="2"/>
  <c r="L20" i="2"/>
  <c r="I42" i="2"/>
  <c r="D19" i="3"/>
  <c r="I19" i="3"/>
  <c r="K43" i="3"/>
  <c r="E19" i="3"/>
  <c r="F20" i="2"/>
  <c r="E43" i="3"/>
  <c r="K20" i="2"/>
  <c r="J42" i="2"/>
  <c r="L43" i="3"/>
  <c r="L19" i="3"/>
  <c r="K19" i="3"/>
  <c r="K42" i="2"/>
  <c r="J20" i="2"/>
  <c r="D43" i="3"/>
  <c r="F42" i="2"/>
  <c r="J19" i="3"/>
  <c r="E42" i="2"/>
  <c r="L42" i="2"/>
  <c r="D42" i="2"/>
  <c r="I43" i="3"/>
  <c r="E20" i="2"/>
  <c r="I20" i="2"/>
  <c r="J43" i="3"/>
  <c r="H29" i="1" l="1"/>
  <c r="AA52" i="1"/>
  <c r="Z28" i="1"/>
  <c r="V53" i="1"/>
  <c r="V27" i="1"/>
  <c r="F51" i="1"/>
  <c r="B52" i="1"/>
  <c r="B28" i="1"/>
  <c r="Y28" i="1"/>
  <c r="E51" i="1"/>
  <c r="F29" i="1"/>
  <c r="E29" i="1"/>
  <c r="Z52" i="1"/>
  <c r="Y52" i="1"/>
  <c r="M43" i="3"/>
  <c r="AA28" i="1"/>
  <c r="G51" i="1"/>
  <c r="G29" i="1"/>
  <c r="M20" i="2"/>
  <c r="H51" i="1"/>
  <c r="M19" i="3"/>
  <c r="M42" i="2"/>
  <c r="AB52" i="1"/>
  <c r="X52" i="1"/>
  <c r="AC52" i="1"/>
  <c r="AB28" i="1"/>
  <c r="X28" i="1"/>
  <c r="AC28" i="1"/>
  <c r="W52" i="1"/>
  <c r="W28" i="1"/>
  <c r="C17" i="3"/>
  <c r="H17" i="3" s="1"/>
  <c r="C45" i="3"/>
  <c r="H45" i="3" s="1"/>
  <c r="D51" i="1"/>
  <c r="D29" i="1"/>
  <c r="I51" i="1"/>
  <c r="C29" i="1"/>
  <c r="C51" i="1"/>
  <c r="I29" i="1"/>
  <c r="C18" i="2"/>
  <c r="H18" i="2" s="1"/>
  <c r="C44" i="2"/>
  <c r="H44" i="2" s="1"/>
  <c r="I43" i="2"/>
  <c r="J19" i="2"/>
  <c r="K44" i="3"/>
  <c r="L18" i="3"/>
  <c r="I19" i="2"/>
  <c r="D19" i="2"/>
  <c r="K19" i="2"/>
  <c r="J18" i="3"/>
  <c r="E18" i="3"/>
  <c r="I18" i="3"/>
  <c r="K18" i="3"/>
  <c r="F19" i="2"/>
  <c r="I44" i="3"/>
  <c r="E43" i="2"/>
  <c r="J43" i="2"/>
  <c r="F44" i="3"/>
  <c r="L44" i="3"/>
  <c r="D43" i="2"/>
  <c r="E19" i="2"/>
  <c r="D18" i="3"/>
  <c r="F18" i="3"/>
  <c r="K43" i="2"/>
  <c r="D44" i="3"/>
  <c r="E44" i="3"/>
  <c r="J44" i="3"/>
  <c r="L19" i="2"/>
  <c r="F43" i="2"/>
  <c r="L43" i="2"/>
  <c r="Y53" i="1" l="1"/>
  <c r="AA27" i="1"/>
  <c r="V26" i="1"/>
  <c r="B53" i="1"/>
  <c r="B27" i="1"/>
  <c r="M44" i="3"/>
  <c r="Y27" i="1"/>
  <c r="Z53" i="1"/>
  <c r="Z27" i="1"/>
  <c r="AA53" i="1"/>
  <c r="G52" i="1"/>
  <c r="F28" i="1"/>
  <c r="D52" i="1"/>
  <c r="D28" i="1"/>
  <c r="G28" i="1"/>
  <c r="E28" i="1"/>
  <c r="E52" i="1"/>
  <c r="F52" i="1"/>
  <c r="M19" i="2"/>
  <c r="M18" i="3"/>
  <c r="M43" i="2"/>
  <c r="AC53" i="1"/>
  <c r="X53" i="1"/>
  <c r="AC27" i="1"/>
  <c r="AB53" i="1"/>
  <c r="X27" i="1"/>
  <c r="AB27" i="1"/>
  <c r="W53" i="1"/>
  <c r="W27" i="1"/>
  <c r="V54" i="1"/>
  <c r="C46" i="3"/>
  <c r="H46" i="3" s="1"/>
  <c r="C16" i="3"/>
  <c r="H16" i="3" s="1"/>
  <c r="C52" i="1"/>
  <c r="I52" i="1"/>
  <c r="C28" i="1"/>
  <c r="I28" i="1"/>
  <c r="H52" i="1"/>
  <c r="H28" i="1"/>
  <c r="C45" i="2"/>
  <c r="H45" i="2" s="1"/>
  <c r="C17" i="2"/>
  <c r="H17" i="2" s="1"/>
  <c r="J17" i="3"/>
  <c r="F45" i="3"/>
  <c r="K18" i="2"/>
  <c r="E44" i="2"/>
  <c r="L18" i="2"/>
  <c r="I18" i="2"/>
  <c r="D17" i="3"/>
  <c r="L17" i="3"/>
  <c r="I45" i="3"/>
  <c r="I44" i="2"/>
  <c r="L44" i="2"/>
  <c r="E18" i="2"/>
  <c r="I17" i="3"/>
  <c r="K17" i="3"/>
  <c r="F18" i="2"/>
  <c r="D44" i="2"/>
  <c r="K45" i="3"/>
  <c r="J45" i="3"/>
  <c r="L45" i="3"/>
  <c r="J44" i="2"/>
  <c r="D18" i="2"/>
  <c r="E17" i="3"/>
  <c r="F17" i="3"/>
  <c r="F44" i="2"/>
  <c r="J18" i="2"/>
  <c r="D45" i="3"/>
  <c r="K44" i="2"/>
  <c r="E45" i="3"/>
  <c r="AA54" i="1" l="1"/>
  <c r="Z26" i="1"/>
  <c r="Z54" i="1"/>
  <c r="V55" i="1"/>
  <c r="V25" i="1"/>
  <c r="F27" i="1"/>
  <c r="B54" i="1"/>
  <c r="B26" i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M17" i="3"/>
  <c r="AB26" i="1"/>
  <c r="X26" i="1"/>
  <c r="AC54" i="1"/>
  <c r="AC26" i="1"/>
  <c r="X54" i="1"/>
  <c r="AB54" i="1"/>
  <c r="W26" i="1"/>
  <c r="W54" i="1"/>
  <c r="C15" i="3"/>
  <c r="H15" i="3" s="1"/>
  <c r="C47" i="3"/>
  <c r="H47" i="3" s="1"/>
  <c r="D53" i="1"/>
  <c r="I27" i="1"/>
  <c r="I53" i="1"/>
  <c r="H27" i="1"/>
  <c r="H53" i="1"/>
  <c r="C27" i="1"/>
  <c r="C16" i="2"/>
  <c r="H16" i="2" s="1"/>
  <c r="C46" i="2"/>
  <c r="H46" i="2" s="1"/>
  <c r="L46" i="3"/>
  <c r="I16" i="3"/>
  <c r="L17" i="2"/>
  <c r="D45" i="2"/>
  <c r="J16" i="3"/>
  <c r="F17" i="2"/>
  <c r="L45" i="2"/>
  <c r="K45" i="2"/>
  <c r="D16" i="3"/>
  <c r="D46" i="3"/>
  <c r="I17" i="2"/>
  <c r="D17" i="2"/>
  <c r="F45" i="2"/>
  <c r="E45" i="2"/>
  <c r="K46" i="3"/>
  <c r="L16" i="3"/>
  <c r="J17" i="2"/>
  <c r="J45" i="2"/>
  <c r="F46" i="3"/>
  <c r="E46" i="3"/>
  <c r="I45" i="2"/>
  <c r="E17" i="2"/>
  <c r="I46" i="3"/>
  <c r="E16" i="3"/>
  <c r="K17" i="2"/>
  <c r="F16" i="3"/>
  <c r="K16" i="3"/>
  <c r="J46" i="3"/>
  <c r="H54" i="1" l="1"/>
  <c r="Y55" i="1"/>
  <c r="Z25" i="1"/>
  <c r="V24" i="1"/>
  <c r="V56" i="1"/>
  <c r="F26" i="1"/>
  <c r="B25" i="1"/>
  <c r="B55" i="1"/>
  <c r="M46" i="3"/>
  <c r="H26" i="1"/>
  <c r="E26" i="1"/>
  <c r="M17" i="2"/>
  <c r="G54" i="1"/>
  <c r="Z55" i="1"/>
  <c r="Y25" i="1"/>
  <c r="AA55" i="1"/>
  <c r="AA25" i="1"/>
  <c r="F54" i="1"/>
  <c r="E54" i="1"/>
  <c r="G26" i="1"/>
  <c r="M16" i="3"/>
  <c r="M45" i="2"/>
  <c r="AC55" i="1"/>
  <c r="AB25" i="1"/>
  <c r="AB55" i="1"/>
  <c r="X55" i="1"/>
  <c r="X25" i="1"/>
  <c r="AC25" i="1"/>
  <c r="W55" i="1"/>
  <c r="W25" i="1"/>
  <c r="C48" i="3"/>
  <c r="H48" i="3" s="1"/>
  <c r="C14" i="3"/>
  <c r="H14" i="3" s="1"/>
  <c r="D54" i="1"/>
  <c r="D26" i="1"/>
  <c r="I26" i="1"/>
  <c r="C26" i="1"/>
  <c r="I54" i="1"/>
  <c r="C54" i="1"/>
  <c r="C47" i="2"/>
  <c r="H47" i="2" s="1"/>
  <c r="C15" i="2"/>
  <c r="H15" i="2" s="1"/>
  <c r="E15" i="3"/>
  <c r="I15" i="3"/>
  <c r="D46" i="2"/>
  <c r="D16" i="2"/>
  <c r="I16" i="2"/>
  <c r="E16" i="2"/>
  <c r="L15" i="3"/>
  <c r="J47" i="3"/>
  <c r="I47" i="3"/>
  <c r="J15" i="3"/>
  <c r="L46" i="2"/>
  <c r="J46" i="2"/>
  <c r="L16" i="2"/>
  <c r="K47" i="3"/>
  <c r="E47" i="3"/>
  <c r="I46" i="2"/>
  <c r="D15" i="3"/>
  <c r="K15" i="3"/>
  <c r="K16" i="2"/>
  <c r="F15" i="3"/>
  <c r="F47" i="3"/>
  <c r="F16" i="2"/>
  <c r="F46" i="2"/>
  <c r="L47" i="3"/>
  <c r="D47" i="3"/>
  <c r="K46" i="2"/>
  <c r="J16" i="2"/>
  <c r="E46" i="2"/>
  <c r="Y56" i="1" l="1"/>
  <c r="Z24" i="1"/>
  <c r="AA56" i="1"/>
  <c r="V23" i="1"/>
  <c r="F55" i="1"/>
  <c r="F25" i="1"/>
  <c r="B56" i="1"/>
  <c r="B24" i="1"/>
  <c r="M47" i="3"/>
  <c r="Y24" i="1"/>
  <c r="D55" i="1"/>
  <c r="E55" i="1"/>
  <c r="Z56" i="1"/>
  <c r="AA24" i="1"/>
  <c r="E25" i="1"/>
  <c r="M16" i="2"/>
  <c r="G25" i="1"/>
  <c r="D25" i="1"/>
  <c r="G55" i="1"/>
  <c r="M15" i="3"/>
  <c r="M46" i="2"/>
  <c r="AC56" i="1"/>
  <c r="X56" i="1"/>
  <c r="X24" i="1"/>
  <c r="AB56" i="1"/>
  <c r="W56" i="1"/>
  <c r="W24" i="1"/>
  <c r="AB24" i="1"/>
  <c r="AC24" i="1"/>
  <c r="C13" i="3"/>
  <c r="H13" i="3" s="1"/>
  <c r="V57" i="1"/>
  <c r="C49" i="3"/>
  <c r="H49" i="3" s="1"/>
  <c r="C25" i="1"/>
  <c r="H25" i="1"/>
  <c r="C55" i="1"/>
  <c r="I25" i="1"/>
  <c r="H55" i="1"/>
  <c r="I55" i="1"/>
  <c r="C14" i="2"/>
  <c r="H14" i="2" s="1"/>
  <c r="C48" i="2"/>
  <c r="H48" i="2" s="1"/>
  <c r="K14" i="3"/>
  <c r="D48" i="3"/>
  <c r="K47" i="2"/>
  <c r="E47" i="2"/>
  <c r="F14" i="3"/>
  <c r="J15" i="2"/>
  <c r="L48" i="3"/>
  <c r="F48" i="3"/>
  <c r="L15" i="2"/>
  <c r="F15" i="2"/>
  <c r="I15" i="2"/>
  <c r="E15" i="2"/>
  <c r="L47" i="2"/>
  <c r="I14" i="3"/>
  <c r="J48" i="3"/>
  <c r="D15" i="2"/>
  <c r="I48" i="3"/>
  <c r="E14" i="3"/>
  <c r="L14" i="3"/>
  <c r="J47" i="2"/>
  <c r="K15" i="2"/>
  <c r="D47" i="2"/>
  <c r="K48" i="3"/>
  <c r="E48" i="3"/>
  <c r="F47" i="2"/>
  <c r="D14" i="3"/>
  <c r="I47" i="2"/>
  <c r="J14" i="3"/>
  <c r="F56" i="1" l="1"/>
  <c r="AA57" i="1"/>
  <c r="Y23" i="1"/>
  <c r="V22" i="1"/>
  <c r="F24" i="1"/>
  <c r="B57" i="1"/>
  <c r="B23" i="1"/>
  <c r="D24" i="1"/>
  <c r="E24" i="1"/>
  <c r="G24" i="1"/>
  <c r="M15" i="2"/>
  <c r="Z23" i="1"/>
  <c r="Z57" i="1"/>
  <c r="AA23" i="1"/>
  <c r="Y57" i="1"/>
  <c r="M48" i="3"/>
  <c r="D56" i="1"/>
  <c r="E56" i="1"/>
  <c r="G56" i="1"/>
  <c r="M14" i="3"/>
  <c r="M47" i="2"/>
  <c r="AB57" i="1"/>
  <c r="X23" i="1"/>
  <c r="X57" i="1"/>
  <c r="AC57" i="1"/>
  <c r="AC23" i="1"/>
  <c r="AB23" i="1"/>
  <c r="W57" i="1"/>
  <c r="W23" i="1"/>
  <c r="C12" i="3"/>
  <c r="H12" i="3" s="1"/>
  <c r="V58" i="1"/>
  <c r="C50" i="3"/>
  <c r="H50" i="3" s="1"/>
  <c r="H24" i="1"/>
  <c r="I24" i="1"/>
  <c r="C56" i="1"/>
  <c r="H56" i="1"/>
  <c r="C24" i="1"/>
  <c r="I56" i="1"/>
  <c r="C49" i="2"/>
  <c r="H49" i="2" s="1"/>
  <c r="C13" i="2"/>
  <c r="H13" i="2" s="1"/>
  <c r="L13" i="3"/>
  <c r="F49" i="3"/>
  <c r="L48" i="2"/>
  <c r="D13" i="3"/>
  <c r="E48" i="2"/>
  <c r="I48" i="2"/>
  <c r="J13" i="3"/>
  <c r="F13" i="3"/>
  <c r="E49" i="3"/>
  <c r="K14" i="2"/>
  <c r="J49" i="3"/>
  <c r="D49" i="3"/>
  <c r="I49" i="3"/>
  <c r="E14" i="2"/>
  <c r="D48" i="2"/>
  <c r="L14" i="2"/>
  <c r="F48" i="2"/>
  <c r="J14" i="2"/>
  <c r="I13" i="3"/>
  <c r="E13" i="3"/>
  <c r="K48" i="2"/>
  <c r="K49" i="3"/>
  <c r="I14" i="2"/>
  <c r="L49" i="3"/>
  <c r="K13" i="3"/>
  <c r="J48" i="2"/>
  <c r="D14" i="2"/>
  <c r="F14" i="2"/>
  <c r="H23" i="1" l="1"/>
  <c r="F57" i="1"/>
  <c r="AA58" i="1"/>
  <c r="Z22" i="1"/>
  <c r="Y58" i="1"/>
  <c r="Z58" i="1"/>
  <c r="V21" i="1"/>
  <c r="V59" i="1"/>
  <c r="E23" i="1"/>
  <c r="F23" i="1"/>
  <c r="B22" i="1"/>
  <c r="B58" i="1"/>
  <c r="M49" i="3"/>
  <c r="M14" i="2"/>
  <c r="Y22" i="1"/>
  <c r="AA22" i="1"/>
  <c r="G57" i="1"/>
  <c r="G23" i="1"/>
  <c r="E57" i="1"/>
  <c r="D57" i="1"/>
  <c r="M13" i="3"/>
  <c r="M48" i="2"/>
  <c r="X58" i="1"/>
  <c r="AC22" i="1"/>
  <c r="AC58" i="1"/>
  <c r="AB22" i="1"/>
  <c r="AB58" i="1"/>
  <c r="X22" i="1"/>
  <c r="W58" i="1"/>
  <c r="W22" i="1"/>
  <c r="C51" i="3"/>
  <c r="H51" i="3" s="1"/>
  <c r="C11" i="3"/>
  <c r="H11" i="3" s="1"/>
  <c r="D23" i="1"/>
  <c r="I57" i="1"/>
  <c r="C23" i="1"/>
  <c r="C57" i="1"/>
  <c r="I23" i="1"/>
  <c r="H57" i="1"/>
  <c r="C12" i="2"/>
  <c r="H12" i="2" s="1"/>
  <c r="C50" i="2"/>
  <c r="H50" i="2" s="1"/>
  <c r="F12" i="3"/>
  <c r="E50" i="3"/>
  <c r="F13" i="2"/>
  <c r="D49" i="2"/>
  <c r="F50" i="3"/>
  <c r="J50" i="3"/>
  <c r="E12" i="3"/>
  <c r="L49" i="2"/>
  <c r="I13" i="2"/>
  <c r="E49" i="2"/>
  <c r="D50" i="3"/>
  <c r="L12" i="3"/>
  <c r="J49" i="2"/>
  <c r="I50" i="3"/>
  <c r="I12" i="3"/>
  <c r="J13" i="2"/>
  <c r="D13" i="2"/>
  <c r="E13" i="2"/>
  <c r="K12" i="3"/>
  <c r="K50" i="3"/>
  <c r="J12" i="3"/>
  <c r="D12" i="3"/>
  <c r="K13" i="2"/>
  <c r="K49" i="2"/>
  <c r="I49" i="2"/>
  <c r="L50" i="3"/>
  <c r="L13" i="2"/>
  <c r="F49" i="2"/>
  <c r="F22" i="1" l="1"/>
  <c r="Y59" i="1"/>
  <c r="AA21" i="1"/>
  <c r="V60" i="1"/>
  <c r="V20" i="1"/>
  <c r="F58" i="1"/>
  <c r="B21" i="1"/>
  <c r="B59" i="1"/>
  <c r="M50" i="3"/>
  <c r="Y21" i="1"/>
  <c r="E22" i="1"/>
  <c r="G58" i="1"/>
  <c r="M13" i="2"/>
  <c r="Z59" i="1"/>
  <c r="Z21" i="1"/>
  <c r="AA59" i="1"/>
  <c r="H22" i="1"/>
  <c r="H58" i="1"/>
  <c r="E58" i="1"/>
  <c r="G22" i="1"/>
  <c r="M12" i="3"/>
  <c r="M49" i="2"/>
  <c r="AB59" i="1"/>
  <c r="AB21" i="1"/>
  <c r="X59" i="1"/>
  <c r="AC59" i="1"/>
  <c r="AC21" i="1"/>
  <c r="X21" i="1"/>
  <c r="W21" i="1"/>
  <c r="W59" i="1"/>
  <c r="C10" i="3"/>
  <c r="H10" i="3" s="1"/>
  <c r="C52" i="3"/>
  <c r="H52" i="3" s="1"/>
  <c r="D58" i="1"/>
  <c r="D22" i="1"/>
  <c r="I58" i="1"/>
  <c r="C58" i="1"/>
  <c r="I22" i="1"/>
  <c r="C22" i="1"/>
  <c r="C51" i="2"/>
  <c r="H51" i="2" s="1"/>
  <c r="C11" i="2"/>
  <c r="H11" i="2" s="1"/>
  <c r="I11" i="3"/>
  <c r="K11" i="3"/>
  <c r="D12" i="2"/>
  <c r="D11" i="3"/>
  <c r="J51" i="3"/>
  <c r="E11" i="3"/>
  <c r="F50" i="2"/>
  <c r="J12" i="2"/>
  <c r="L11" i="3"/>
  <c r="L51" i="3"/>
  <c r="K50" i="2"/>
  <c r="E12" i="2"/>
  <c r="E50" i="2"/>
  <c r="D50" i="2"/>
  <c r="I50" i="2"/>
  <c r="J11" i="3"/>
  <c r="D51" i="3"/>
  <c r="L12" i="2"/>
  <c r="L50" i="2"/>
  <c r="K51" i="3"/>
  <c r="E51" i="3"/>
  <c r="F51" i="3"/>
  <c r="F11" i="3"/>
  <c r="I12" i="2"/>
  <c r="J50" i="2"/>
  <c r="F12" i="2"/>
  <c r="I51" i="3"/>
  <c r="K12" i="2"/>
  <c r="Y20" i="1" l="1"/>
  <c r="Z60" i="1"/>
  <c r="AA60" i="1"/>
  <c r="V61" i="1"/>
  <c r="V19" i="1"/>
  <c r="E59" i="1"/>
  <c r="B60" i="1"/>
  <c r="B20" i="1"/>
  <c r="F21" i="1"/>
  <c r="I21" i="1"/>
  <c r="F59" i="1"/>
  <c r="G21" i="1"/>
  <c r="M12" i="2"/>
  <c r="E21" i="1"/>
  <c r="AA20" i="1"/>
  <c r="Y60" i="1"/>
  <c r="M51" i="3"/>
  <c r="Z20" i="1"/>
  <c r="D59" i="1"/>
  <c r="G59" i="1"/>
  <c r="M11" i="3"/>
  <c r="M50" i="2"/>
  <c r="AC20" i="1"/>
  <c r="AC60" i="1"/>
  <c r="AB20" i="1"/>
  <c r="AB60" i="1"/>
  <c r="X60" i="1"/>
  <c r="X20" i="1"/>
  <c r="D21" i="1"/>
  <c r="W20" i="1"/>
  <c r="W60" i="1"/>
  <c r="C9" i="3"/>
  <c r="H9" i="3" s="1"/>
  <c r="C53" i="3"/>
  <c r="H53" i="3" s="1"/>
  <c r="H59" i="1"/>
  <c r="C21" i="1"/>
  <c r="I59" i="1"/>
  <c r="C59" i="1"/>
  <c r="H21" i="1"/>
  <c r="C10" i="2"/>
  <c r="H10" i="2" s="1"/>
  <c r="C52" i="2"/>
  <c r="H52" i="2" s="1"/>
  <c r="J52" i="3"/>
  <c r="K52" i="3"/>
  <c r="F11" i="2"/>
  <c r="D52" i="3"/>
  <c r="F10" i="3"/>
  <c r="K11" i="2"/>
  <c r="D10" i="3"/>
  <c r="L11" i="2"/>
  <c r="E52" i="3"/>
  <c r="I10" i="3"/>
  <c r="D51" i="2"/>
  <c r="J11" i="2"/>
  <c r="D11" i="2"/>
  <c r="L10" i="3"/>
  <c r="L52" i="3"/>
  <c r="E11" i="2"/>
  <c r="L51" i="2"/>
  <c r="F51" i="2"/>
  <c r="J51" i="2"/>
  <c r="I52" i="3"/>
  <c r="E10" i="3"/>
  <c r="K51" i="2"/>
  <c r="E51" i="2"/>
  <c r="K10" i="3"/>
  <c r="J10" i="3"/>
  <c r="I11" i="2"/>
  <c r="F52" i="3"/>
  <c r="I51" i="2"/>
  <c r="E20" i="1" l="1"/>
  <c r="Y19" i="1"/>
  <c r="AA61" i="1"/>
  <c r="AA19" i="1"/>
  <c r="V62" i="1"/>
  <c r="V18" i="1"/>
  <c r="G60" i="1"/>
  <c r="B19" i="1"/>
  <c r="B61" i="1"/>
  <c r="M52" i="3"/>
  <c r="Y61" i="1"/>
  <c r="M11" i="2"/>
  <c r="Z19" i="1"/>
  <c r="Z61" i="1"/>
  <c r="D60" i="1"/>
  <c r="E60" i="1"/>
  <c r="D20" i="1"/>
  <c r="F20" i="1"/>
  <c r="F60" i="1"/>
  <c r="G20" i="1"/>
  <c r="M10" i="3"/>
  <c r="M51" i="2"/>
  <c r="X61" i="1"/>
  <c r="AB61" i="1"/>
  <c r="AC61" i="1"/>
  <c r="X19" i="1"/>
  <c r="W61" i="1"/>
  <c r="W19" i="1"/>
  <c r="AC19" i="1"/>
  <c r="AB19" i="1"/>
  <c r="C54" i="3"/>
  <c r="H54" i="3" s="1"/>
  <c r="C8" i="3"/>
  <c r="H8" i="3" s="1"/>
  <c r="C60" i="1"/>
  <c r="I60" i="1"/>
  <c r="C20" i="1"/>
  <c r="I20" i="1"/>
  <c r="H60" i="1"/>
  <c r="H20" i="1"/>
  <c r="C53" i="2"/>
  <c r="H53" i="2" s="1"/>
  <c r="C9" i="2"/>
  <c r="H9" i="2" s="1"/>
  <c r="K53" i="3"/>
  <c r="L9" i="3"/>
  <c r="D10" i="2"/>
  <c r="J52" i="2"/>
  <c r="D9" i="3"/>
  <c r="K52" i="2"/>
  <c r="F10" i="2"/>
  <c r="F53" i="3"/>
  <c r="I9" i="3"/>
  <c r="K10" i="2"/>
  <c r="L53" i="3"/>
  <c r="D53" i="3"/>
  <c r="E52" i="2"/>
  <c r="F52" i="2"/>
  <c r="E10" i="2"/>
  <c r="J9" i="3"/>
  <c r="I53" i="3"/>
  <c r="F9" i="3"/>
  <c r="L52" i="2"/>
  <c r="J53" i="3"/>
  <c r="I10" i="2"/>
  <c r="L10" i="2"/>
  <c r="K9" i="3"/>
  <c r="E53" i="3"/>
  <c r="E9" i="3"/>
  <c r="I52" i="2"/>
  <c r="D52" i="2"/>
  <c r="J10" i="2"/>
  <c r="AA62" i="1" l="1"/>
  <c r="D61" i="1"/>
  <c r="G19" i="1"/>
  <c r="B62" i="1"/>
  <c r="B18" i="1"/>
  <c r="Z62" i="1"/>
  <c r="F61" i="1"/>
  <c r="F19" i="1"/>
  <c r="G61" i="1"/>
  <c r="Y62" i="1"/>
  <c r="M53" i="3"/>
  <c r="Y18" i="1"/>
  <c r="AA18" i="1"/>
  <c r="Z18" i="1"/>
  <c r="E19" i="1"/>
  <c r="M10" i="2"/>
  <c r="E61" i="1"/>
  <c r="I19" i="1"/>
  <c r="M9" i="3"/>
  <c r="M52" i="2"/>
  <c r="AC18" i="1"/>
  <c r="X18" i="1"/>
  <c r="AB18" i="1"/>
  <c r="AB62" i="1"/>
  <c r="AC62" i="1"/>
  <c r="X62" i="1"/>
  <c r="I61" i="1"/>
  <c r="C61" i="1"/>
  <c r="W18" i="1"/>
  <c r="W62" i="1"/>
  <c r="C55" i="3"/>
  <c r="H55" i="3" s="1"/>
  <c r="V63" i="1"/>
  <c r="V17" i="1"/>
  <c r="C7" i="3"/>
  <c r="H7" i="3" s="1"/>
  <c r="H19" i="1"/>
  <c r="H61" i="1"/>
  <c r="D19" i="1"/>
  <c r="C19" i="1"/>
  <c r="C8" i="2"/>
  <c r="H8" i="2" s="1"/>
  <c r="C54" i="2"/>
  <c r="H54" i="2" s="1"/>
  <c r="J8" i="3"/>
  <c r="J54" i="3"/>
  <c r="D9" i="2"/>
  <c r="K9" i="2"/>
  <c r="E8" i="3"/>
  <c r="F53" i="2"/>
  <c r="I53" i="2"/>
  <c r="F8" i="3"/>
  <c r="E9" i="2"/>
  <c r="J53" i="2"/>
  <c r="F54" i="3"/>
  <c r="L54" i="3"/>
  <c r="F9" i="2"/>
  <c r="K53" i="2"/>
  <c r="I54" i="3"/>
  <c r="K54" i="3"/>
  <c r="L53" i="2"/>
  <c r="L9" i="2"/>
  <c r="D53" i="2"/>
  <c r="D54" i="3"/>
  <c r="K8" i="3"/>
  <c r="J9" i="2"/>
  <c r="E54" i="3"/>
  <c r="I9" i="2"/>
  <c r="I8" i="3"/>
  <c r="D8" i="3"/>
  <c r="E53" i="2"/>
  <c r="L8" i="3"/>
  <c r="Y17" i="1" l="1"/>
  <c r="Z17" i="1"/>
  <c r="AA17" i="1"/>
  <c r="Z63" i="1"/>
  <c r="V16" i="1"/>
  <c r="V64" i="1"/>
  <c r="F18" i="1"/>
  <c r="B17" i="1"/>
  <c r="B63" i="1"/>
  <c r="AA63" i="1"/>
  <c r="M54" i="3"/>
  <c r="Y63" i="1"/>
  <c r="F62" i="1"/>
  <c r="C18" i="1"/>
  <c r="I62" i="1"/>
  <c r="G62" i="1"/>
  <c r="E62" i="1"/>
  <c r="G18" i="1"/>
  <c r="E18" i="1"/>
  <c r="M9" i="2"/>
  <c r="M8" i="3"/>
  <c r="M53" i="2"/>
  <c r="AB63" i="1"/>
  <c r="AC17" i="1"/>
  <c r="X17" i="1"/>
  <c r="AB17" i="1"/>
  <c r="X63" i="1"/>
  <c r="AC63" i="1"/>
  <c r="D62" i="1"/>
  <c r="C62" i="1"/>
  <c r="W17" i="1"/>
  <c r="W63" i="1"/>
  <c r="C6" i="3"/>
  <c r="H6" i="3" s="1"/>
  <c r="C56" i="3"/>
  <c r="H56" i="3" s="1"/>
  <c r="D18" i="1"/>
  <c r="H62" i="1"/>
  <c r="H18" i="1"/>
  <c r="I18" i="1"/>
  <c r="C55" i="2"/>
  <c r="H55" i="2" s="1"/>
  <c r="C7" i="2"/>
  <c r="H7" i="2" s="1"/>
  <c r="L7" i="3"/>
  <c r="J7" i="3"/>
  <c r="F8" i="2"/>
  <c r="J8" i="2"/>
  <c r="I54" i="2"/>
  <c r="D55" i="3"/>
  <c r="F7" i="3"/>
  <c r="D54" i="2"/>
  <c r="E55" i="3"/>
  <c r="J55" i="3"/>
  <c r="L54" i="2"/>
  <c r="I8" i="2"/>
  <c r="L55" i="3"/>
  <c r="I55" i="3"/>
  <c r="D7" i="3"/>
  <c r="E54" i="2"/>
  <c r="E7" i="3"/>
  <c r="K55" i="3"/>
  <c r="F55" i="3"/>
  <c r="E8" i="2"/>
  <c r="K8" i="2"/>
  <c r="D8" i="2"/>
  <c r="I7" i="3"/>
  <c r="L8" i="2"/>
  <c r="K54" i="2"/>
  <c r="K7" i="3"/>
  <c r="J54" i="2"/>
  <c r="F54" i="2"/>
  <c r="Z64" i="1" l="1"/>
  <c r="Y64" i="1"/>
  <c r="V15" i="1"/>
  <c r="V65" i="1"/>
  <c r="D17" i="1"/>
  <c r="E17" i="1"/>
  <c r="G63" i="1"/>
  <c r="B64" i="1"/>
  <c r="B16" i="1"/>
  <c r="M55" i="3"/>
  <c r="M8" i="2"/>
  <c r="F17" i="1"/>
  <c r="G17" i="1"/>
  <c r="M54" i="2"/>
  <c r="E63" i="1"/>
  <c r="D63" i="1"/>
  <c r="F63" i="1"/>
  <c r="AA16" i="1"/>
  <c r="Z16" i="1"/>
  <c r="Y16" i="1"/>
  <c r="AA64" i="1"/>
  <c r="M7" i="3"/>
  <c r="AC64" i="1"/>
  <c r="X16" i="1"/>
  <c r="AC16" i="1"/>
  <c r="AB64" i="1"/>
  <c r="X64" i="1"/>
  <c r="AB16" i="1"/>
  <c r="W16" i="1"/>
  <c r="W64" i="1"/>
  <c r="C5" i="3"/>
  <c r="H5" i="3" s="1"/>
  <c r="C57" i="3"/>
  <c r="H57" i="3" s="1"/>
  <c r="C63" i="1"/>
  <c r="I63" i="1"/>
  <c r="H17" i="1"/>
  <c r="H63" i="1"/>
  <c r="C17" i="1"/>
  <c r="I17" i="1"/>
  <c r="C6" i="2"/>
  <c r="H6" i="2" s="1"/>
  <c r="C56" i="2"/>
  <c r="H56" i="2" s="1"/>
  <c r="E56" i="3"/>
  <c r="F6" i="3"/>
  <c r="D55" i="2"/>
  <c r="D6" i="3"/>
  <c r="F7" i="2"/>
  <c r="D7" i="2"/>
  <c r="K55" i="2"/>
  <c r="I56" i="3"/>
  <c r="E6" i="3"/>
  <c r="J7" i="2"/>
  <c r="I55" i="2"/>
  <c r="J6" i="3"/>
  <c r="F55" i="2"/>
  <c r="L56" i="3"/>
  <c r="K56" i="3"/>
  <c r="E7" i="2"/>
  <c r="J55" i="2"/>
  <c r="L7" i="2"/>
  <c r="D56" i="3"/>
  <c r="I7" i="2"/>
  <c r="K6" i="3"/>
  <c r="I6" i="3"/>
  <c r="L55" i="2"/>
  <c r="F56" i="3"/>
  <c r="E55" i="2"/>
  <c r="K7" i="2"/>
  <c r="L6" i="3"/>
  <c r="J56" i="3"/>
  <c r="G64" i="1" l="1"/>
  <c r="H16" i="1"/>
  <c r="Z65" i="1"/>
  <c r="Y15" i="1"/>
  <c r="V14" i="1"/>
  <c r="V66" i="1"/>
  <c r="B65" i="1"/>
  <c r="B15" i="1"/>
  <c r="AA15" i="1"/>
  <c r="M56" i="3"/>
  <c r="Y65" i="1"/>
  <c r="Z15" i="1"/>
  <c r="F64" i="1"/>
  <c r="E64" i="1"/>
  <c r="M55" i="2"/>
  <c r="H64" i="1"/>
  <c r="M6" i="3"/>
  <c r="AA65" i="1"/>
  <c r="G16" i="1"/>
  <c r="E16" i="1"/>
  <c r="M7" i="2"/>
  <c r="F16" i="1"/>
  <c r="AC65" i="1"/>
  <c r="AB15" i="1"/>
  <c r="AC15" i="1"/>
  <c r="X65" i="1"/>
  <c r="AB65" i="1"/>
  <c r="X15" i="1"/>
  <c r="W65" i="1"/>
  <c r="W15" i="1"/>
  <c r="C58" i="3"/>
  <c r="H58" i="3" s="1"/>
  <c r="C4" i="3"/>
  <c r="H4" i="3" s="1"/>
  <c r="D64" i="1"/>
  <c r="D16" i="1"/>
  <c r="I64" i="1"/>
  <c r="C64" i="1"/>
  <c r="I16" i="1"/>
  <c r="C16" i="1"/>
  <c r="C57" i="2"/>
  <c r="H57" i="2" s="1"/>
  <c r="C5" i="2"/>
  <c r="H5" i="2" s="1"/>
  <c r="I57" i="3"/>
  <c r="L57" i="3"/>
  <c r="J56" i="2"/>
  <c r="D6" i="2"/>
  <c r="I6" i="2"/>
  <c r="F6" i="2"/>
  <c r="J5" i="3"/>
  <c r="E56" i="2"/>
  <c r="E5" i="3"/>
  <c r="F5" i="3"/>
  <c r="E6" i="2"/>
  <c r="I5" i="3"/>
  <c r="K57" i="3"/>
  <c r="J57" i="3"/>
  <c r="J6" i="2"/>
  <c r="D5" i="3"/>
  <c r="L6" i="2"/>
  <c r="E57" i="3"/>
  <c r="D57" i="3"/>
  <c r="F56" i="2"/>
  <c r="K6" i="2"/>
  <c r="D56" i="2"/>
  <c r="F57" i="3"/>
  <c r="L5" i="3"/>
  <c r="L56" i="2"/>
  <c r="K5" i="3"/>
  <c r="I56" i="2"/>
  <c r="K56" i="2"/>
  <c r="F15" i="1" l="1"/>
  <c r="Y66" i="1"/>
  <c r="Z14" i="1"/>
  <c r="V13" i="1"/>
  <c r="V67" i="1"/>
  <c r="H65" i="1"/>
  <c r="B66" i="1"/>
  <c r="B14" i="1"/>
  <c r="M57" i="3"/>
  <c r="Z66" i="1"/>
  <c r="Y14" i="1"/>
  <c r="AA66" i="1"/>
  <c r="AA14" i="1"/>
  <c r="H15" i="1"/>
  <c r="F65" i="1"/>
  <c r="M6" i="2"/>
  <c r="E15" i="1"/>
  <c r="G15" i="1"/>
  <c r="E65" i="1"/>
  <c r="M56" i="2"/>
  <c r="G65" i="1"/>
  <c r="M5" i="3"/>
  <c r="X14" i="1"/>
  <c r="AC66" i="1"/>
  <c r="X66" i="1"/>
  <c r="AB66" i="1"/>
  <c r="AB14" i="1"/>
  <c r="AC14" i="1"/>
  <c r="W14" i="1"/>
  <c r="W66" i="1"/>
  <c r="C59" i="3"/>
  <c r="H59" i="3" s="1"/>
  <c r="C3" i="3"/>
  <c r="H3" i="3" s="1"/>
  <c r="D15" i="1"/>
  <c r="D65" i="1"/>
  <c r="I65" i="1"/>
  <c r="C65" i="1"/>
  <c r="I15" i="1"/>
  <c r="C15" i="1"/>
  <c r="C4" i="2"/>
  <c r="H4" i="2" s="1"/>
  <c r="C58" i="2"/>
  <c r="H58" i="2" s="1"/>
  <c r="E4" i="3"/>
  <c r="F4" i="3"/>
  <c r="K5" i="2"/>
  <c r="L57" i="2"/>
  <c r="D57" i="2"/>
  <c r="L5" i="2"/>
  <c r="K58" i="3"/>
  <c r="J4" i="3"/>
  <c r="D4" i="3"/>
  <c r="E57" i="2"/>
  <c r="D58" i="3"/>
  <c r="I58" i="3"/>
  <c r="J5" i="2"/>
  <c r="E5" i="2"/>
  <c r="K4" i="3"/>
  <c r="J58" i="3"/>
  <c r="I4" i="3"/>
  <c r="K57" i="2"/>
  <c r="J57" i="2"/>
  <c r="I5" i="2"/>
  <c r="L58" i="3"/>
  <c r="E58" i="3"/>
  <c r="D5" i="2"/>
  <c r="I57" i="2"/>
  <c r="F58" i="3"/>
  <c r="F5" i="2"/>
  <c r="F57" i="2"/>
  <c r="L4" i="3"/>
  <c r="Y13" i="1" l="1"/>
  <c r="V68" i="1"/>
  <c r="V12" i="1"/>
  <c r="G66" i="1"/>
  <c r="B67" i="1"/>
  <c r="B13" i="1"/>
  <c r="M58" i="3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M57" i="2"/>
  <c r="X13" i="1"/>
  <c r="AC13" i="1"/>
  <c r="X67" i="1"/>
  <c r="AB13" i="1"/>
  <c r="AB67" i="1"/>
  <c r="AC67" i="1"/>
  <c r="W13" i="1"/>
  <c r="W67" i="1"/>
  <c r="C60" i="3"/>
  <c r="H60" i="3" s="1"/>
  <c r="C2" i="3"/>
  <c r="H2" i="3" s="1"/>
  <c r="H66" i="1"/>
  <c r="H14" i="1"/>
  <c r="C66" i="1"/>
  <c r="I66" i="1"/>
  <c r="C14" i="1"/>
  <c r="I14" i="1"/>
  <c r="C59" i="2"/>
  <c r="H59" i="2" s="1"/>
  <c r="C3" i="2"/>
  <c r="H3" i="2" s="1"/>
  <c r="D59" i="3"/>
  <c r="E3" i="3"/>
  <c r="D58" i="2"/>
  <c r="L58" i="2"/>
  <c r="L59" i="3"/>
  <c r="I59" i="3"/>
  <c r="E58" i="2"/>
  <c r="L4" i="2"/>
  <c r="F3" i="3"/>
  <c r="J59" i="3"/>
  <c r="D4" i="2"/>
  <c r="I4" i="2"/>
  <c r="K4" i="2"/>
  <c r="F4" i="2"/>
  <c r="J3" i="3"/>
  <c r="K59" i="3"/>
  <c r="I58" i="2"/>
  <c r="E4" i="2"/>
  <c r="K3" i="3"/>
  <c r="L3" i="3"/>
  <c r="I3" i="3"/>
  <c r="J4" i="2"/>
  <c r="F58" i="2"/>
  <c r="E59" i="3"/>
  <c r="J58" i="2"/>
  <c r="F59" i="3"/>
  <c r="D3" i="3"/>
  <c r="K58" i="2"/>
  <c r="AA68" i="1" l="1"/>
  <c r="V69" i="1"/>
  <c r="V11" i="1"/>
  <c r="G67" i="1"/>
  <c r="E67" i="1"/>
  <c r="F13" i="1"/>
  <c r="B12" i="1"/>
  <c r="B68" i="1"/>
  <c r="M58" i="2"/>
  <c r="Z12" i="1"/>
  <c r="Y12" i="1"/>
  <c r="E13" i="1"/>
  <c r="M4" i="2"/>
  <c r="D13" i="1"/>
  <c r="Z68" i="1"/>
  <c r="M59" i="3"/>
  <c r="Y68" i="1"/>
  <c r="AA12" i="1"/>
  <c r="C67" i="1"/>
  <c r="H67" i="1"/>
  <c r="G13" i="1"/>
  <c r="F67" i="1"/>
  <c r="M3" i="3"/>
  <c r="AC12" i="1"/>
  <c r="AB68" i="1"/>
  <c r="X12" i="1"/>
  <c r="X68" i="1"/>
  <c r="AB12" i="1"/>
  <c r="AC68" i="1"/>
  <c r="C13" i="1"/>
  <c r="H13" i="1"/>
  <c r="I13" i="1"/>
  <c r="W68" i="1"/>
  <c r="W12" i="1"/>
  <c r="C1" i="3"/>
  <c r="H1" i="3" s="1"/>
  <c r="C61" i="3"/>
  <c r="H61" i="3" s="1"/>
  <c r="D67" i="1"/>
  <c r="I67" i="1"/>
  <c r="C2" i="2"/>
  <c r="H2" i="2" s="1"/>
  <c r="C60" i="2"/>
  <c r="H60" i="2" s="1"/>
  <c r="J3" i="2"/>
  <c r="L60" i="3"/>
  <c r="K3" i="2"/>
  <c r="K59" i="2"/>
  <c r="D60" i="3"/>
  <c r="I3" i="2"/>
  <c r="J2" i="3"/>
  <c r="K60" i="3"/>
  <c r="D59" i="2"/>
  <c r="L3" i="2"/>
  <c r="E60" i="3"/>
  <c r="L59" i="2"/>
  <c r="E3" i="2"/>
  <c r="E59" i="2"/>
  <c r="I60" i="3"/>
  <c r="L2" i="3"/>
  <c r="D2" i="3"/>
  <c r="J60" i="3"/>
  <c r="I2" i="3"/>
  <c r="E2" i="3"/>
  <c r="J59" i="2"/>
  <c r="D3" i="2"/>
  <c r="F2" i="3"/>
  <c r="F60" i="3"/>
  <c r="F59" i="2"/>
  <c r="K2" i="3"/>
  <c r="I59" i="2"/>
  <c r="F3" i="2"/>
  <c r="Z11" i="1" l="1"/>
  <c r="AA11" i="1"/>
  <c r="Y11" i="1"/>
  <c r="V70" i="1"/>
  <c r="F68" i="1"/>
  <c r="G12" i="1"/>
  <c r="B11" i="1"/>
  <c r="B69" i="1"/>
  <c r="E68" i="1"/>
  <c r="M59" i="2"/>
  <c r="C12" i="1"/>
  <c r="M3" i="2"/>
  <c r="E12" i="1"/>
  <c r="M60" i="3"/>
  <c r="Y69" i="1"/>
  <c r="AA69" i="1"/>
  <c r="Z69" i="1"/>
  <c r="M2" i="3"/>
  <c r="F12" i="1"/>
  <c r="D68" i="1"/>
  <c r="G68" i="1"/>
  <c r="AC69" i="1"/>
  <c r="X11" i="1"/>
  <c r="AB11" i="1"/>
  <c r="AB69" i="1"/>
  <c r="AC11" i="1"/>
  <c r="X69" i="1"/>
  <c r="C68" i="1"/>
  <c r="I68" i="1"/>
  <c r="W69" i="1"/>
  <c r="W11" i="1"/>
  <c r="V10" i="1"/>
  <c r="I12" i="1"/>
  <c r="D12" i="1"/>
  <c r="H68" i="1"/>
  <c r="H12" i="1"/>
  <c r="C61" i="2"/>
  <c r="H61" i="2" s="1"/>
  <c r="C1" i="2"/>
  <c r="H1" i="2" s="1"/>
  <c r="J2" i="2"/>
  <c r="L61" i="3"/>
  <c r="I61" i="3"/>
  <c r="L60" i="2"/>
  <c r="F2" i="2"/>
  <c r="K60" i="2"/>
  <c r="D2" i="2"/>
  <c r="E2" i="2"/>
  <c r="F61" i="3"/>
  <c r="K61" i="3"/>
  <c r="F1" i="3"/>
  <c r="J61" i="3"/>
  <c r="I60" i="2"/>
  <c r="L1" i="3"/>
  <c r="I1" i="3"/>
  <c r="I2" i="2"/>
  <c r="K1" i="3"/>
  <c r="D60" i="2"/>
  <c r="E1" i="3"/>
  <c r="J1" i="3"/>
  <c r="J60" i="2"/>
  <c r="E61" i="3"/>
  <c r="D1" i="3"/>
  <c r="F60" i="2"/>
  <c r="E60" i="2"/>
  <c r="L2" i="2"/>
  <c r="K2" i="2"/>
  <c r="D61" i="3"/>
  <c r="AA70" i="1" l="1"/>
  <c r="Z10" i="1"/>
  <c r="M1" i="3"/>
  <c r="Z70" i="1"/>
  <c r="H11" i="1"/>
  <c r="E69" i="1"/>
  <c r="B10" i="1"/>
  <c r="B70" i="1"/>
  <c r="M60" i="2"/>
  <c r="M61" i="3"/>
  <c r="Y70" i="1"/>
  <c r="AA10" i="1"/>
  <c r="M2" i="2"/>
  <c r="E11" i="1"/>
  <c r="F11" i="1"/>
  <c r="G11" i="1"/>
  <c r="Y10" i="1"/>
  <c r="D69" i="1"/>
  <c r="G69" i="1"/>
  <c r="F69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J1" i="2"/>
  <c r="L61" i="2"/>
  <c r="E1" i="2"/>
  <c r="E61" i="2"/>
  <c r="I61" i="2"/>
  <c r="F1" i="2"/>
  <c r="D61" i="2"/>
  <c r="K1" i="2"/>
  <c r="J61" i="2"/>
  <c r="I1" i="2"/>
  <c r="F61" i="2"/>
  <c r="L1" i="2"/>
  <c r="D1" i="2"/>
  <c r="K61" i="2"/>
  <c r="F10" i="1" l="1"/>
  <c r="M61" i="2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<sst xmlns="http://schemas.openxmlformats.org/spreadsheetml/2006/main" count="53" uniqueCount="35">
  <si>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</si>
  <si>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</si>
  <si>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</si>
  <si>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</si>
  <si>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</si>
  <si>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</si>
  <si>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</si>
  <si>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</si>
  <si>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</si>
  <si>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</si>
  <si>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</si>
  <si>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</si>
  <si>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</si>
  <si>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</si>
  <si>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</si>
  <si>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</si>
  <si>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</si>
  <si>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</si>
  <si>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</si>
  <si>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</si>
  <si>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</si>
  <si>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</si>
  <si>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</si>
  <si>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</si>
  <si>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</si>
  <si>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</si>
  <si>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</si>
  <si>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</si>
  <si>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</si>
  <si>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</si>
  <si>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</si>
  <si>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</si>
  <si>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Puts Implied Volatility y (Blue histogram bars are strikes with traded volume)</t>
  </si>
  <si>
    <t>ZCE</t>
  </si>
  <si>
    <t>CQG Corn (Globex)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</si>
</sst>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m/d/yy;@"/>
    <numFmt numFmtId="166" formatCode="h:mm:ss;@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4" fontId="1" fillId="2" borderId="17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4" fontId="1" fillId="2" borderId="16" xfId="0" applyNumberFormat="1" applyFont="1" applyFill="1" applyBorder="1" applyAlignment="1">
      <alignment horizontal="center" shrinkToFit="1"/>
    </xf>
    <xf numFmtId="21" fontId="0" fillId="9" borderId="9" xfId="0" applyNumberFormat="1" applyFont="1" applyFill="1" applyBorder="1" applyAlignment="1">
      <alignment horizontal="center" shrinkToFit="1"/>
    </xf>
    <xf numFmtId="2" fontId="0" fillId="9" borderId="9" xfId="0" applyNumberFormat="1" applyFont="1" applyFill="1" applyBorder="1" applyAlignment="1">
      <alignment horizontal="center" shrinkToFit="1"/>
    </xf>
    <xf numFmtId="3" fontId="0" fillId="9" borderId="9" xfId="0" applyNumberFormat="1" applyFont="1" applyFill="1" applyBorder="1" applyAlignment="1">
      <alignment horizontal="center" shrinkToFit="1"/>
    </xf>
    <xf numFmtId="2" fontId="0" fillId="9" borderId="13" xfId="0" applyNumberFormat="1" applyFont="1" applyFill="1" applyBorder="1" applyAlignment="1">
      <alignment horizontal="center" shrinkToFit="1"/>
    </xf>
    <xf numFmtId="166" fontId="0" fillId="9" borderId="9" xfId="0" applyNumberFormat="1" applyFont="1" applyFill="1" applyBorder="1" applyAlignment="1">
      <alignment horizontal="center" shrinkToFit="1"/>
    </xf>
    <xf numFmtId="21" fontId="1" fillId="10" borderId="9" xfId="0" applyNumberFormat="1" applyFont="1" applyFill="1" applyBorder="1" applyAlignment="1">
      <alignment horizontal="center" shrinkToFit="1"/>
    </xf>
    <xf numFmtId="2" fontId="1" fillId="10" borderId="9" xfId="0" applyNumberFormat="1" applyFont="1" applyFill="1" applyBorder="1" applyAlignment="1">
      <alignment horizontal="center" shrinkToFit="1"/>
    </xf>
    <xf numFmtId="3" fontId="1" fillId="10" borderId="9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4" fontId="1" fillId="10" borderId="17" xfId="0" applyNumberFormat="1" applyFont="1" applyFill="1" applyBorder="1" applyAlignment="1">
      <alignment horizontal="center" shrinkToFit="1"/>
    </xf>
    <xf numFmtId="4" fontId="1" fillId="10" borderId="16" xfId="0" applyNumberFormat="1" applyFont="1" applyFill="1" applyBorder="1" applyAlignment="1">
      <alignment horizontal="center" shrinkToFit="1"/>
    </xf>
    <xf numFmtId="2" fontId="1" fillId="10" borderId="13" xfId="0" applyNumberFormat="1" applyFont="1" applyFill="1" applyBorder="1" applyAlignment="1">
      <alignment horizontal="center" shrinkToFit="1"/>
    </xf>
    <xf numFmtId="166" fontId="1" fillId="10" borderId="9" xfId="0" applyNumberFormat="1" applyFont="1" applyFill="1" applyBorder="1" applyAlignment="1">
      <alignment horizontal="center" shrinkToFit="1"/>
    </xf>
    <xf numFmtId="4" fontId="0" fillId="9" borderId="17" xfId="0" applyNumberFormat="1" applyFont="1" applyFill="1" applyBorder="1" applyAlignment="1">
      <alignment horizontal="center" shrinkToFit="1"/>
    </xf>
    <xf numFmtId="4" fontId="0" fillId="9" borderId="16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2" fontId="4" fillId="5" borderId="20" xfId="0" applyNumberFormat="1" applyFont="1" applyFill="1" applyBorder="1" applyAlignment="1">
      <alignment horizontal="center" vertical="center" shrinkToFit="1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4" fontId="1" fillId="2" borderId="23" xfId="0" applyNumberFormat="1" applyFont="1" applyFill="1" applyBorder="1" applyAlignment="1">
      <alignment horizontal="center" shrinkToFit="1"/>
    </xf>
    <xf numFmtId="4" fontId="1" fillId="2" borderId="24" xfId="0" applyNumberFormat="1" applyFont="1" applyFill="1" applyBorder="1" applyAlignment="1">
      <alignment horizontal="center" shrinkToFit="1"/>
    </xf>
    <xf numFmtId="2" fontId="1" fillId="2" borderId="25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3" fontId="1" fillId="9" borderId="11" xfId="0" applyNumberFormat="1" applyFont="1" applyFill="1" applyBorder="1" applyAlignment="1">
      <alignment horizontal="center" shrinkToFit="1"/>
    </xf>
    <xf numFmtId="0" fontId="1" fillId="5" borderId="14" xfId="0" applyFont="1" applyFill="1" applyBorder="1" applyAlignment="1" applyProtection="1">
      <alignment horizontal="center"/>
      <protection locked="0"/>
    </xf>
    <xf numFmtId="0" fontId="0" fillId="8" borderId="0" xfId="0" applyFont="1" applyFill="1"/>
    <xf numFmtId="164" fontId="0" fillId="8" borderId="0" xfId="0" applyNumberFormat="1" applyFont="1" applyFill="1"/>
    <xf numFmtId="21" fontId="0" fillId="8" borderId="0" xfId="0" applyNumberFormat="1" applyFont="1" applyFill="1" applyAlignment="1">
      <alignment horizontal="center"/>
    </xf>
    <xf numFmtId="0" fontId="0" fillId="8" borderId="0" xfId="0" applyNumberFormat="1" applyFont="1" applyFill="1"/>
    <xf numFmtId="21" fontId="0" fillId="8" borderId="0" xfId="0" applyNumberFormat="1" applyFont="1" applyFill="1"/>
    <xf numFmtId="164" fontId="0" fillId="8" borderId="0" xfId="0" applyNumberFormat="1" applyFont="1" applyFill="1" applyAlignment="1">
      <alignment horizontal="center"/>
    </xf>
    <xf numFmtId="2" fontId="0" fillId="8" borderId="0" xfId="0" applyNumberFormat="1" applyFont="1" applyFill="1"/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0.44722222222222224</v>
        <stp/>
        <stp>ContractData</stp>
        <stp>C.US.ZCEX184800</stp>
        <stp>BidAskorTradeTiMe</stp>
        <stp/>
        <stp>T</stp>
        <tr r="F53" s="2"/>
      </tp>
      <tp t="s">
        <v/>
        <stp/>
        <stp>ContractData</stp>
        <stp>C.US.ZCEX184900</stp>
        <stp>BidAskorTradeTiMe</stp>
        <stp/>
        <stp>T</stp>
        <tr r="F55" s="2"/>
      </tp>
      <tp>
        <v>0.44722222222222224</v>
        <stp/>
        <stp>ContractData</stp>
        <stp>C.US.ZCEX184400</stp>
        <stp>BidAskorTradeTiMe</stp>
        <stp/>
        <stp>T</stp>
        <tr r="F45" s="2"/>
      </tp>
      <tp>
        <v>0.44722222222222224</v>
        <stp/>
        <stp>ContractData</stp>
        <stp>C.US.ZCEX184500</stp>
        <stp>BidAskorTradeTiMe</stp>
        <stp/>
        <stp>T</stp>
        <tr r="F47" s="2"/>
      </tp>
      <tp>
        <v>0.44722222222222224</v>
        <stp/>
        <stp>ContractData</stp>
        <stp>C.US.ZCEX184600</stp>
        <stp>BidAskorTradeTiMe</stp>
        <stp/>
        <stp>T</stp>
        <tr r="F49" s="2"/>
      </tp>
      <tp>
        <v>0.44722222222222224</v>
        <stp/>
        <stp>ContractData</stp>
        <stp>C.US.ZCEX184700</stp>
        <stp>BidAskorTradeTiMe</stp>
        <stp/>
        <stp>T</stp>
        <tr r="F51" s="2"/>
      </tp>
      <tp>
        <v>0.44791666666666669</v>
        <stp/>
        <stp>ContractData</stp>
        <stp>C.US.ZCEX184000</stp>
        <stp>BidAskorTradeTiMe</stp>
        <stp/>
        <stp>T</stp>
        <tr r="F37" s="2"/>
      </tp>
      <tp>
        <v>0.44722222222222224</v>
        <stp/>
        <stp>ContractData</stp>
        <stp>C.US.ZCEX184100</stp>
        <stp>BidAskorTradeTiMe</stp>
        <stp/>
        <stp>T</stp>
        <tr r="F39" s="2"/>
      </tp>
      <tp>
        <v>0.44722222222222224</v>
        <stp/>
        <stp>ContractData</stp>
        <stp>C.US.ZCEX184200</stp>
        <stp>BidAskorTradeTiMe</stp>
        <stp/>
        <stp>T</stp>
        <tr r="F41" s="2"/>
      </tp>
      <tp>
        <v>0.44722222222222224</v>
        <stp/>
        <stp>ContractData</stp>
        <stp>C.US.ZCEX184300</stp>
        <stp>BidAskorTradeTiMe</stp>
        <stp/>
        <stp>T</stp>
        <tr r="F43" s="2"/>
      </tp>
      <tp t="s">
        <v/>
        <stp/>
        <stp>ContractData</stp>
        <stp>P.US.ZCEX184900</stp>
        <stp>BidAskorTradeTiMe</stp>
        <stp/>
        <stp>T</stp>
        <tr r="F55" s="3"/>
      </tp>
      <tp>
        <v>0.43402777777777779</v>
        <stp/>
        <stp>ContractData</stp>
        <stp>P.US.ZCEX184800</stp>
        <stp>BidAskorTradeTiMe</stp>
        <stp/>
        <stp>T</stp>
        <tr r="F53" s="3"/>
      </tp>
      <tp>
        <v>0.43402777777777779</v>
        <stp/>
        <stp>ContractData</stp>
        <stp>P.US.ZCEX184700</stp>
        <stp>BidAskorTradeTiMe</stp>
        <stp/>
        <stp>T</stp>
        <tr r="F51" s="3"/>
      </tp>
      <tp>
        <v>0.43402777777777779</v>
        <stp/>
        <stp>ContractData</stp>
        <stp>P.US.ZCEX184600</stp>
        <stp>BidAskorTradeTiMe</stp>
        <stp/>
        <stp>T</stp>
        <tr r="F49" s="3"/>
      </tp>
      <tp>
        <v>0.43402777777777779</v>
        <stp/>
        <stp>ContractData</stp>
        <stp>P.US.ZCEX184500</stp>
        <stp>BidAskorTradeTiMe</stp>
        <stp/>
        <stp>T</stp>
        <tr r="F47" s="3"/>
      </tp>
      <tp>
        <v>0.43402777777777779</v>
        <stp/>
        <stp>ContractData</stp>
        <stp>P.US.ZCEX184400</stp>
        <stp>BidAskorTradeTiMe</stp>
        <stp/>
        <stp>T</stp>
        <tr r="F45" s="3"/>
      </tp>
      <tp>
        <v>0.43402777777777779</v>
        <stp/>
        <stp>ContractData</stp>
        <stp>P.US.ZCEX184300</stp>
        <stp>BidAskorTradeTiMe</stp>
        <stp/>
        <stp>T</stp>
        <tr r="F43" s="3"/>
      </tp>
      <tp>
        <v>0.43402777777777779</v>
        <stp/>
        <stp>ContractData</stp>
        <stp>P.US.ZCEX184200</stp>
        <stp>BidAskorTradeTiMe</stp>
        <stp/>
        <stp>T</stp>
        <tr r="F41" s="3"/>
      </tp>
      <tp>
        <v>0.43402777777777779</v>
        <stp/>
        <stp>ContractData</stp>
        <stp>P.US.ZCEX184100</stp>
        <stp>BidAskorTradeTiMe</stp>
        <stp/>
        <stp>T</stp>
        <tr r="F39" s="3"/>
      </tp>
      <tp>
        <v>0.43402777777777779</v>
        <stp/>
        <stp>ContractData</stp>
        <stp>P.US.ZCEX184000</stp>
        <stp>BidAskorTradeTiMe</stp>
        <stp/>
        <stp>T</stp>
        <tr r="F37" s="3"/>
      </tp>
      <tp t="s">
        <v/>
        <stp/>
        <stp>ContractData</stp>
        <stp>C.US.ZCEX185000</stp>
        <stp>BidAskorTradeTiMe</stp>
        <stp/>
        <stp>T</stp>
        <tr r="F57" s="2"/>
      </tp>
      <tp t="s">
        <v/>
        <stp/>
        <stp>ContractData</stp>
        <stp>C.US.ZCEX185100</stp>
        <stp>BidAskorTradeTiMe</stp>
        <stp/>
        <stp>T</stp>
        <tr r="F59" s="2"/>
      </tp>
      <tp t="s">
        <v/>
        <stp/>
        <stp>ContractData</stp>
        <stp>C.US.ZCEX185200</stp>
        <stp>BidAskorTradeTiMe</stp>
        <stp/>
        <stp>T</stp>
        <tr r="F61" s="2"/>
      </tp>
      <tp t="s">
        <v/>
        <stp/>
        <stp>ContractData</stp>
        <stp>P.US.ZCEX185200</stp>
        <stp>BidAskorTradeTiMe</stp>
        <stp/>
        <stp>T</stp>
        <tr r="F61" s="3"/>
      </tp>
      <tp t="s">
        <v/>
        <stp/>
        <stp>ContractData</stp>
        <stp>P.US.ZCEX185100</stp>
        <stp>BidAskorTradeTiMe</stp>
        <stp/>
        <stp>T</stp>
        <tr r="F59" s="3"/>
      </tp>
      <tp t="s">
        <v/>
        <stp/>
        <stp>ContractData</stp>
        <stp>P.US.ZCEX185000</stp>
        <stp>BidAskorTradeTiMe</stp>
        <stp/>
        <stp>T</stp>
        <tr r="F57" s="3"/>
      </tp>
      <tp>
        <v>0.43402777777777779</v>
        <stp/>
        <stp>ContractData</stp>
        <stp>C.US.ZCEX182800</stp>
        <stp>BidAskorTradeTiMe</stp>
        <stp/>
        <stp>T</stp>
        <tr r="F13" s="2"/>
      </tp>
      <tp>
        <v>0.43402777777777779</v>
        <stp/>
        <stp>ContractData</stp>
        <stp>C.US.ZCEX182900</stp>
        <stp>BidAskorTradeTiMe</stp>
        <stp/>
        <stp>T</stp>
        <tr r="F15" s="2"/>
      </tp>
      <tp t="s">
        <v/>
        <stp/>
        <stp>ContractData</stp>
        <stp>C.US.ZCEX182400</stp>
        <stp>BidAskorTradeTiMe</stp>
        <stp/>
        <stp>T</stp>
        <tr r="F5" s="2"/>
      </tp>
      <tp t="s">
        <v/>
        <stp/>
        <stp>ContractData</stp>
        <stp>C.US.ZCEX182500</stp>
        <stp>BidAskorTradeTiMe</stp>
        <stp/>
        <stp>T</stp>
        <tr r="F7" s="2"/>
      </tp>
      <tp>
        <v>0.43402777777777779</v>
        <stp/>
        <stp>ContractData</stp>
        <stp>C.US.ZCEX182600</stp>
        <stp>BidAskorTradeTiMe</stp>
        <stp/>
        <stp>T</stp>
        <tr r="F9" s="2"/>
      </tp>
      <tp>
        <v>0.43402777777777779</v>
        <stp/>
        <stp>ContractData</stp>
        <stp>C.US.ZCEX182700</stp>
        <stp>BidAskorTradeTiMe</stp>
        <stp/>
        <stp>T</stp>
        <tr r="F11" s="2"/>
      </tp>
      <tp t="s">
        <v/>
        <stp/>
        <stp>ContractData</stp>
        <stp>C.US.ZCEX182200</stp>
        <stp>BidAskorTradeTiMe</stp>
        <stp/>
        <stp>T</stp>
        <tr r="F1" s="2"/>
      </tp>
      <tp t="s">
        <v/>
        <stp/>
        <stp>ContractData</stp>
        <stp>C.US.ZCEX182300</stp>
        <stp>BidAskorTradeTiMe</stp>
        <stp/>
        <stp>T</stp>
        <tr r="F3" s="2"/>
      </tp>
      <tp>
        <v>0.4465277777777778</v>
        <stp/>
        <stp>ContractData</stp>
        <stp>P.US.ZCEX182900</stp>
        <stp>BidAskorTradeTiMe</stp>
        <stp/>
        <stp>T</stp>
        <tr r="F15" s="3"/>
      </tp>
      <tp>
        <v>0.4465277777777778</v>
        <stp/>
        <stp>ContractData</stp>
        <stp>P.US.ZCEX182800</stp>
        <stp>BidAskorTradeTiMe</stp>
        <stp/>
        <stp>T</stp>
        <tr r="F13" s="3"/>
      </tp>
      <tp>
        <v>0.4465277777777778</v>
        <stp/>
        <stp>ContractData</stp>
        <stp>P.US.ZCEX182700</stp>
        <stp>BidAskorTradeTiMe</stp>
        <stp/>
        <stp>T</stp>
        <tr r="F11" s="3"/>
      </tp>
      <tp>
        <v>0.43402777777777779</v>
        <stp/>
        <stp>ContractData</stp>
        <stp>P.US.ZCEX182600</stp>
        <stp>BidAskorTradeTiMe</stp>
        <stp/>
        <stp>T</stp>
        <tr r="F9" s="3"/>
      </tp>
      <tp t="s">
        <v/>
        <stp/>
        <stp>ContractData</stp>
        <stp>P.US.ZCEX182500</stp>
        <stp>BidAskorTradeTiMe</stp>
        <stp/>
        <stp>T</stp>
        <tr r="F7" s="3"/>
      </tp>
      <tp t="s">
        <v/>
        <stp/>
        <stp>ContractData</stp>
        <stp>P.US.ZCEX182400</stp>
        <stp>BidAskorTradeTiMe</stp>
        <stp/>
        <stp>T</stp>
        <tr r="F5" s="3"/>
      </tp>
      <tp t="s">
        <v/>
        <stp/>
        <stp>ContractData</stp>
        <stp>P.US.ZCEX182300</stp>
        <stp>BidAskorTradeTiMe</stp>
        <stp/>
        <stp>T</stp>
        <tr r="F3" s="3"/>
      </tp>
      <tp t="s">
        <v/>
        <stp/>
        <stp>ContractData</stp>
        <stp>P.US.ZCEX182200</stp>
        <stp>BidAskorTradeTiMe</stp>
        <stp/>
        <stp>T</stp>
        <tr r="F1" s="3"/>
      </tp>
      <tp>
        <v>0.44722222222222224</v>
        <stp/>
        <stp>ContractData</stp>
        <stp>C.US.ZCEX183800</stp>
        <stp>BidAskorTradeTiMe</stp>
        <stp/>
        <stp>T</stp>
        <tr r="F33" s="2"/>
      </tp>
      <tp>
        <v>0.44791666666666669</v>
        <stp/>
        <stp>ContractData</stp>
        <stp>C.US.ZCEX183900</stp>
        <stp>BidAskorTradeTiMe</stp>
        <stp/>
        <stp>T</stp>
        <tr r="F35" s="2"/>
      </tp>
      <tp>
        <v>0.44166666666666665</v>
        <stp/>
        <stp>ContractData</stp>
        <stp>C.US.ZCEX183400</stp>
        <stp>BidAskorTradeTiMe</stp>
        <stp/>
        <stp>T</stp>
        <tr r="F25" s="2"/>
      </tp>
      <tp>
        <v>0.44166666666666665</v>
        <stp/>
        <stp>ContractData</stp>
        <stp>C.US.ZCEX183500</stp>
        <stp>BidAskorTradeTiMe</stp>
        <stp/>
        <stp>T</stp>
        <tr r="F27" s="2"/>
      </tp>
      <tp>
        <v>0.44513888888888886</v>
        <stp/>
        <stp>ContractData</stp>
        <stp>C.US.ZCEX183600</stp>
        <stp>BidAskorTradeTiMe</stp>
        <stp/>
        <stp>T</stp>
        <tr r="F29" s="2"/>
      </tp>
      <tp>
        <v>0.44861111111111113</v>
        <stp/>
        <stp>ContractData</stp>
        <stp>C.US.ZCEX183700</stp>
        <stp>BidAskorTradeTiMe</stp>
        <stp/>
        <stp>T</stp>
        <tr r="F31" s="2"/>
      </tp>
      <tp>
        <v>0.43402777777777779</v>
        <stp/>
        <stp>ContractData</stp>
        <stp>C.US.ZCEX183000</stp>
        <stp>BidAskorTradeTiMe</stp>
        <stp/>
        <stp>T</stp>
        <tr r="F17" s="2"/>
      </tp>
      <tp>
        <v>0.43402777777777779</v>
        <stp/>
        <stp>ContractData</stp>
        <stp>C.US.ZCEX183100</stp>
        <stp>BidAskorTradeTiMe</stp>
        <stp/>
        <stp>T</stp>
        <tr r="F19" s="2"/>
      </tp>
      <tp>
        <v>0.43402777777777779</v>
        <stp/>
        <stp>ContractData</stp>
        <stp>C.US.ZCEX183200</stp>
        <stp>BidAskorTradeTiMe</stp>
        <stp/>
        <stp>T</stp>
        <tr r="F21" s="2"/>
      </tp>
      <tp>
        <v>0.43402777777777779</v>
        <stp/>
        <stp>ContractData</stp>
        <stp>C.US.ZCEX183300</stp>
        <stp>BidAskorTradeTiMe</stp>
        <stp/>
        <stp>T</stp>
        <tr r="F23" s="2"/>
      </tp>
      <tp>
        <v>0.44166666666666665</v>
        <stp/>
        <stp>ContractData</stp>
        <stp>P.US.ZCEX183900</stp>
        <stp>BidAskorTradeTiMe</stp>
        <stp/>
        <stp>T</stp>
        <tr r="F35" s="3"/>
      </tp>
      <tp>
        <v>0.4465277777777778</v>
        <stp/>
        <stp>ContractData</stp>
        <stp>P.US.ZCEX183800</stp>
        <stp>BidAskorTradeTiMe</stp>
        <stp/>
        <stp>T</stp>
        <tr r="F33" s="3"/>
      </tp>
      <tp>
        <v>0.44861111111111113</v>
        <stp/>
        <stp>ContractData</stp>
        <stp>P.US.ZCEX183700</stp>
        <stp>BidAskorTradeTiMe</stp>
        <stp/>
        <stp>T</stp>
        <tr r="F31" s="3"/>
      </tp>
      <tp>
        <v>0.44791666666666669</v>
        <stp/>
        <stp>ContractData</stp>
        <stp>P.US.ZCEX183600</stp>
        <stp>BidAskorTradeTiMe</stp>
        <stp/>
        <stp>T</stp>
        <tr r="F29" s="3"/>
      </tp>
      <tp>
        <v>0.44722222222222224</v>
        <stp/>
        <stp>ContractData</stp>
        <stp>P.US.ZCEX183500</stp>
        <stp>BidAskorTradeTiMe</stp>
        <stp/>
        <stp>T</stp>
        <tr r="F27" s="3"/>
      </tp>
      <tp>
        <v>0.44722222222222224</v>
        <stp/>
        <stp>ContractData</stp>
        <stp>P.US.ZCEX183400</stp>
        <stp>BidAskorTradeTiMe</stp>
        <stp/>
        <stp>T</stp>
        <tr r="F25" s="3"/>
      </tp>
      <tp>
        <v>0.44722222222222224</v>
        <stp/>
        <stp>ContractData</stp>
        <stp>P.US.ZCEX183300</stp>
        <stp>BidAskorTradeTiMe</stp>
        <stp/>
        <stp>T</stp>
        <tr r="F23" s="3"/>
      </tp>
      <tp>
        <v>0.44722222222222224</v>
        <stp/>
        <stp>ContractData</stp>
        <stp>P.US.ZCEX183200</stp>
        <stp>BidAskorTradeTiMe</stp>
        <stp/>
        <stp>T</stp>
        <tr r="F21" s="3"/>
      </tp>
      <tp>
        <v>0.4465277777777778</v>
        <stp/>
        <stp>ContractData</stp>
        <stp>P.US.ZCEX183100</stp>
        <stp>BidAskorTradeTiMe</stp>
        <stp/>
        <stp>T</stp>
        <tr r="F19" s="3"/>
      </tp>
      <tp>
        <v>0.4465277777777778</v>
        <stp/>
        <stp>ContractData</stp>
        <stp>P.US.ZCEX183000</stp>
        <stp>BidAskorTradeTiMe</stp>
        <stp/>
        <stp>T</stp>
        <tr r="F17" s="3"/>
      </tp>
      <tp t="s">
        <v/>
        <stp/>
        <stp>ContractData</stp>
        <stp>C.US.ZCEX184850</stp>
        <stp>BidAskorTradeTiMe</stp>
        <stp/>
        <stp>T</stp>
        <tr r="F54" s="2"/>
      </tp>
      <tp t="s">
        <v/>
        <stp/>
        <stp>ContractData</stp>
        <stp>C.US.ZCEX184950</stp>
        <stp>BidAskorTradeTiMe</stp>
        <stp/>
        <stp>T</stp>
        <tr r="F56" s="2"/>
      </tp>
      <tp>
        <v>0.44722222222222224</v>
        <stp/>
        <stp>ContractData</stp>
        <stp>C.US.ZCEX184450</stp>
        <stp>BidAskorTradeTiMe</stp>
        <stp/>
        <stp>T</stp>
        <tr r="F46" s="2"/>
      </tp>
      <tp>
        <v>0.44722222222222224</v>
        <stp/>
        <stp>ContractData</stp>
        <stp>C.US.ZCEX184550</stp>
        <stp>BidAskorTradeTiMe</stp>
        <stp/>
        <stp>T</stp>
        <tr r="F48" s="2"/>
      </tp>
      <tp>
        <v>0.44722222222222224</v>
        <stp/>
        <stp>ContractData</stp>
        <stp>C.US.ZCEX184650</stp>
        <stp>BidAskorTradeTiMe</stp>
        <stp/>
        <stp>T</stp>
        <tr r="F50" s="2"/>
      </tp>
      <tp>
        <v>0.44722222222222224</v>
        <stp/>
        <stp>ContractData</stp>
        <stp>C.US.ZCEX184750</stp>
        <stp>BidAskorTradeTiMe</stp>
        <stp/>
        <stp>T</stp>
        <tr r="F52" s="2"/>
      </tp>
      <tp>
        <v>0.44722222222222224</v>
        <stp/>
        <stp>ContractData</stp>
        <stp>C.US.ZCEX184050</stp>
        <stp>BidAskorTradeTiMe</stp>
        <stp/>
        <stp>T</stp>
        <tr r="F38" s="2"/>
      </tp>
      <tp>
        <v>0.44722222222222224</v>
        <stp/>
        <stp>ContractData</stp>
        <stp>C.US.ZCEX184150</stp>
        <stp>BidAskorTradeTiMe</stp>
        <stp/>
        <stp>T</stp>
        <tr r="F40" s="2"/>
      </tp>
      <tp>
        <v>0.44722222222222224</v>
        <stp/>
        <stp>ContractData</stp>
        <stp>C.US.ZCEX184250</stp>
        <stp>BidAskorTradeTiMe</stp>
        <stp/>
        <stp>T</stp>
        <tr r="F42" s="2"/>
      </tp>
      <tp>
        <v>0.44722222222222224</v>
        <stp/>
        <stp>ContractData</stp>
        <stp>C.US.ZCEX184350</stp>
        <stp>BidAskorTradeTiMe</stp>
        <stp/>
        <stp>T</stp>
        <tr r="F44" s="2"/>
      </tp>
      <tp t="s">
        <v/>
        <stp/>
        <stp>ContractData</stp>
        <stp>P.US.ZCEX184950</stp>
        <stp>BidAskorTradeTiMe</stp>
        <stp/>
        <stp>T</stp>
        <tr r="F56" s="3"/>
      </tp>
      <tp t="s">
        <v/>
        <stp/>
        <stp>ContractData</stp>
        <stp>P.US.ZCEX184850</stp>
        <stp>BidAskorTradeTiMe</stp>
        <stp/>
        <stp>T</stp>
        <tr r="F54" s="3"/>
      </tp>
      <tp>
        <v>0.43402777777777779</v>
        <stp/>
        <stp>ContractData</stp>
        <stp>P.US.ZCEX184750</stp>
        <stp>BidAskorTradeTiMe</stp>
        <stp/>
        <stp>T</stp>
        <tr r="F52" s="3"/>
      </tp>
      <tp>
        <v>0.43402777777777779</v>
        <stp/>
        <stp>ContractData</stp>
        <stp>P.US.ZCEX184650</stp>
        <stp>BidAskorTradeTiMe</stp>
        <stp/>
        <stp>T</stp>
        <tr r="F50" s="3"/>
      </tp>
      <tp>
        <v>0.43402777777777779</v>
        <stp/>
        <stp>ContractData</stp>
        <stp>P.US.ZCEX184550</stp>
        <stp>BidAskorTradeTiMe</stp>
        <stp/>
        <stp>T</stp>
        <tr r="F48" s="3"/>
      </tp>
      <tp>
        <v>0.43402777777777779</v>
        <stp/>
        <stp>ContractData</stp>
        <stp>P.US.ZCEX184450</stp>
        <stp>BidAskorTradeTiMe</stp>
        <stp/>
        <stp>T</stp>
        <tr r="F46" s="3"/>
      </tp>
      <tp>
        <v>0.43402777777777779</v>
        <stp/>
        <stp>ContractData</stp>
        <stp>P.US.ZCEX184350</stp>
        <stp>BidAskorTradeTiMe</stp>
        <stp/>
        <stp>T</stp>
        <tr r="F44" s="3"/>
      </tp>
      <tp>
        <v>0.43402777777777779</v>
        <stp/>
        <stp>ContractData</stp>
        <stp>P.US.ZCEX184250</stp>
        <stp>BidAskorTradeTiMe</stp>
        <stp/>
        <stp>T</stp>
        <tr r="F42" s="3"/>
      </tp>
      <tp>
        <v>0.43402777777777779</v>
        <stp/>
        <stp>ContractData</stp>
        <stp>P.US.ZCEX184150</stp>
        <stp>BidAskorTradeTiMe</stp>
        <stp/>
        <stp>T</stp>
        <tr r="F40" s="3"/>
      </tp>
      <tp>
        <v>0.43402777777777779</v>
        <stp/>
        <stp>ContractData</stp>
        <stp>P.US.ZCEX184050</stp>
        <stp>BidAskorTradeTiMe</stp>
        <stp/>
        <stp>T</stp>
        <tr r="F38" s="3"/>
      </tp>
      <tp t="s">
        <v/>
        <stp/>
        <stp>ContractData</stp>
        <stp>C.US.ZCEX185050</stp>
        <stp>BidAskorTradeTiMe</stp>
        <stp/>
        <stp>T</stp>
        <tr r="F58" s="2"/>
      </tp>
      <tp t="s">
        <v/>
        <stp/>
        <stp>ContractData</stp>
        <stp>C.US.ZCEX185150</stp>
        <stp>BidAskorTradeTiMe</stp>
        <stp/>
        <stp>T</stp>
        <tr r="F60" s="2"/>
      </tp>
      <tp t="s">
        <v/>
        <stp/>
        <stp>ContractData</stp>
        <stp>P.US.ZCEX185150</stp>
        <stp>BidAskorTradeTiMe</stp>
        <stp/>
        <stp>T</stp>
        <tr r="F60" s="3"/>
      </tp>
      <tp t="s">
        <v/>
        <stp/>
        <stp>ContractData</stp>
        <stp>P.US.ZCEX185050</stp>
        <stp>BidAskorTradeTiMe</stp>
        <stp/>
        <stp>T</stp>
        <tr r="F58" s="3"/>
      </tp>
      <tp>
        <v>0.43402777777777779</v>
        <stp/>
        <stp>ContractData</stp>
        <stp>C.US.ZCEX182850</stp>
        <stp>BidAskorTradeTiMe</stp>
        <stp/>
        <stp>T</stp>
        <tr r="F14" s="2"/>
      </tp>
      <tp>
        <v>0.43402777777777779</v>
        <stp/>
        <stp>ContractData</stp>
        <stp>C.US.ZCEX182950</stp>
        <stp>BidAskorTradeTiMe</stp>
        <stp/>
        <stp>T</stp>
        <tr r="F16" s="2"/>
      </tp>
      <tp t="s">
        <v/>
        <stp/>
        <stp>ContractData</stp>
        <stp>C.US.ZCEX182450</stp>
        <stp>BidAskorTradeTiMe</stp>
        <stp/>
        <stp>T</stp>
        <tr r="F6" s="2"/>
      </tp>
      <tp t="s">
        <v/>
        <stp/>
        <stp>ContractData</stp>
        <stp>C.US.ZCEX182550</stp>
        <stp>BidAskorTradeTiMe</stp>
        <stp/>
        <stp>T</stp>
        <tr r="F8" s="2"/>
      </tp>
      <tp>
        <v>0.43402777777777779</v>
        <stp/>
        <stp>ContractData</stp>
        <stp>C.US.ZCEX182650</stp>
        <stp>BidAskorTradeTiMe</stp>
        <stp/>
        <stp>T</stp>
        <tr r="F10" s="2"/>
      </tp>
      <tp>
        <v>0.43402777777777779</v>
        <stp/>
        <stp>ContractData</stp>
        <stp>C.US.ZCEX182750</stp>
        <stp>BidAskorTradeTiMe</stp>
        <stp/>
        <stp>T</stp>
        <tr r="F12" s="2"/>
      </tp>
      <tp t="s">
        <v/>
        <stp/>
        <stp>ContractData</stp>
        <stp>C.US.ZCEX182250</stp>
        <stp>BidAskorTradeTiMe</stp>
        <stp/>
        <stp>T</stp>
        <tr r="F2" s="2"/>
      </tp>
      <tp t="s">
        <v/>
        <stp/>
        <stp>ContractData</stp>
        <stp>C.US.ZCEX182350</stp>
        <stp>BidAskorTradeTiMe</stp>
        <stp/>
        <stp>T</stp>
        <tr r="F4" s="2"/>
      </tp>
      <tp>
        <v>0.4465277777777778</v>
        <stp/>
        <stp>ContractData</stp>
        <stp>P.US.ZCEX182950</stp>
        <stp>BidAskorTradeTiMe</stp>
        <stp/>
        <stp>T</stp>
        <tr r="F16" s="3"/>
      </tp>
      <tp>
        <v>0.4465277777777778</v>
        <stp/>
        <stp>ContractData</stp>
        <stp>P.US.ZCEX182850</stp>
        <stp>BidAskorTradeTiMe</stp>
        <stp/>
        <stp>T</stp>
        <tr r="F14" s="3"/>
      </tp>
      <tp>
        <v>0.4465277777777778</v>
        <stp/>
        <stp>ContractData</stp>
        <stp>P.US.ZCEX182750</stp>
        <stp>BidAskorTradeTiMe</stp>
        <stp/>
        <stp>T</stp>
        <tr r="F12" s="3"/>
      </tp>
      <tp>
        <v>0.43402777777777779</v>
        <stp/>
        <stp>ContractData</stp>
        <stp>P.US.ZCEX182650</stp>
        <stp>BidAskorTradeTiMe</stp>
        <stp/>
        <stp>T</stp>
        <tr r="F10" s="3"/>
      </tp>
      <tp t="s">
        <v/>
        <stp/>
        <stp>ContractData</stp>
        <stp>P.US.ZCEX182550</stp>
        <stp>BidAskorTradeTiMe</stp>
        <stp/>
        <stp>T</stp>
        <tr r="F8" s="3"/>
      </tp>
      <tp t="s">
        <v/>
        <stp/>
        <stp>ContractData</stp>
        <stp>P.US.ZCEX182450</stp>
        <stp>BidAskorTradeTiMe</stp>
        <stp/>
        <stp>T</stp>
        <tr r="F6" s="3"/>
      </tp>
      <tp t="s">
        <v/>
        <stp/>
        <stp>ContractData</stp>
        <stp>P.US.ZCEX182350</stp>
        <stp>BidAskorTradeTiMe</stp>
        <stp/>
        <stp>T</stp>
        <tr r="F4" s="3"/>
      </tp>
      <tp t="s">
        <v/>
        <stp/>
        <stp>ContractData</stp>
        <stp>P.US.ZCEX182250</stp>
        <stp>BidAskorTradeTiMe</stp>
        <stp/>
        <stp>T</stp>
        <tr r="F2" s="3"/>
      </tp>
      <tp>
        <v>0.44722222222222224</v>
        <stp/>
        <stp>ContractData</stp>
        <stp>C.US.ZCEX183850</stp>
        <stp>BidAskorTradeTiMe</stp>
        <stp/>
        <stp>T</stp>
        <tr r="F34" s="2"/>
      </tp>
      <tp>
        <v>0.44791666666666669</v>
        <stp/>
        <stp>ContractData</stp>
        <stp>C.US.ZCEX183950</stp>
        <stp>BidAskorTradeTiMe</stp>
        <stp/>
        <stp>T</stp>
        <tr r="F36" s="2"/>
      </tp>
      <tp>
        <v>0.44166666666666665</v>
        <stp/>
        <stp>ContractData</stp>
        <stp>C.US.ZCEX183450</stp>
        <stp>BidAskorTradeTiMe</stp>
        <stp/>
        <stp>T</stp>
        <tr r="F26" s="2"/>
      </tp>
      <tp>
        <v>0.44236111111111109</v>
        <stp/>
        <stp>ContractData</stp>
        <stp>C.US.ZCEX183550</stp>
        <stp>BidAskorTradeTiMe</stp>
        <stp/>
        <stp>T</stp>
        <tr r="F28" s="2"/>
      </tp>
      <tp>
        <v>0.4465277777777778</v>
        <stp/>
        <stp>ContractData</stp>
        <stp>C.US.ZCEX183650</stp>
        <stp>BidAskorTradeTiMe</stp>
        <stp/>
        <stp>T</stp>
        <tr r="F30" s="2"/>
      </tp>
      <tp>
        <v>0.44791666666666669</v>
        <stp/>
        <stp>ContractData</stp>
        <stp>C.US.ZCEX183750</stp>
        <stp>BidAskorTradeTiMe</stp>
        <stp/>
        <stp>T</stp>
        <tr r="F32" s="2"/>
      </tp>
      <tp>
        <v>0.43402777777777779</v>
        <stp/>
        <stp>ContractData</stp>
        <stp>C.US.ZCEX183050</stp>
        <stp>BidAskorTradeTiMe</stp>
        <stp/>
        <stp>T</stp>
        <tr r="F18" s="2"/>
      </tp>
      <tp>
        <v>0.43402777777777779</v>
        <stp/>
        <stp>ContractData</stp>
        <stp>C.US.ZCEX183150</stp>
        <stp>BidAskorTradeTiMe</stp>
        <stp/>
        <stp>T</stp>
        <tr r="F20" s="2"/>
      </tp>
      <tp>
        <v>0.43402777777777779</v>
        <stp/>
        <stp>ContractData</stp>
        <stp>C.US.ZCEX183250</stp>
        <stp>BidAskorTradeTiMe</stp>
        <stp/>
        <stp>T</stp>
        <tr r="F22" s="2"/>
      </tp>
      <tp>
        <v>0.43402777777777779</v>
        <stp/>
        <stp>ContractData</stp>
        <stp>C.US.ZCEX183350</stp>
        <stp>BidAskorTradeTiMe</stp>
        <stp/>
        <stp>T</stp>
        <tr r="F24" s="2"/>
      </tp>
      <tp>
        <v>0.44166666666666665</v>
        <stp/>
        <stp>ContractData</stp>
        <stp>P.US.ZCEX183950</stp>
        <stp>BidAskorTradeTiMe</stp>
        <stp/>
        <stp>T</stp>
        <tr r="F36" s="3"/>
      </tp>
      <tp>
        <v>0.44166666666666665</v>
        <stp/>
        <stp>ContractData</stp>
        <stp>P.US.ZCEX183850</stp>
        <stp>BidAskorTradeTiMe</stp>
        <stp/>
        <stp>T</stp>
        <tr r="F34" s="3"/>
      </tp>
      <tp>
        <v>0.44861111111111113</v>
        <stp/>
        <stp>ContractData</stp>
        <stp>P.US.ZCEX183750</stp>
        <stp>BidAskorTradeTiMe</stp>
        <stp/>
        <stp>T</stp>
        <tr r="F32" s="3"/>
      </tp>
      <tp>
        <v>0.44791666666666669</v>
        <stp/>
        <stp>ContractData</stp>
        <stp>P.US.ZCEX183650</stp>
        <stp>BidAskorTradeTiMe</stp>
        <stp/>
        <stp>T</stp>
        <tr r="F30" s="3"/>
      </tp>
      <tp>
        <v>0.44722222222222224</v>
        <stp/>
        <stp>ContractData</stp>
        <stp>P.US.ZCEX183550</stp>
        <stp>BidAskorTradeTiMe</stp>
        <stp/>
        <stp>T</stp>
        <tr r="F28" s="3"/>
      </tp>
      <tp>
        <v>0.44791666666666669</v>
        <stp/>
        <stp>ContractData</stp>
        <stp>P.US.ZCEX183450</stp>
        <stp>BidAskorTradeTiMe</stp>
        <stp/>
        <stp>T</stp>
        <tr r="F26" s="3"/>
      </tp>
      <tp>
        <v>0.44722222222222224</v>
        <stp/>
        <stp>ContractData</stp>
        <stp>P.US.ZCEX183350</stp>
        <stp>BidAskorTradeTiMe</stp>
        <stp/>
        <stp>T</stp>
        <tr r="F24" s="3"/>
      </tp>
      <tp>
        <v>0.44722222222222224</v>
        <stp/>
        <stp>ContractData</stp>
        <stp>P.US.ZCEX183250</stp>
        <stp>BidAskorTradeTiMe</stp>
        <stp/>
        <stp>T</stp>
        <tr r="F22" s="3"/>
      </tp>
      <tp>
        <v>0.4465277777777778</v>
        <stp/>
        <stp>ContractData</stp>
        <stp>P.US.ZCEX183150</stp>
        <stp>BidAskorTradeTiMe</stp>
        <stp/>
        <stp>T</stp>
        <tr r="F20" s="3"/>
      </tp>
      <tp>
        <v>0.4465277777777778</v>
        <stp/>
        <stp>ContractData</stp>
        <stp>P.US.ZCEX183050</stp>
        <stp>BidAskorTradeTiMe</stp>
        <stp/>
        <stp>T</stp>
        <tr r="F18" s="3"/>
      </tp>
      <tp>
        <v>0.43263888888888891</v>
        <stp/>
        <stp>ContractData</stp>
        <stp>C.US.ZCEX183700</stp>
        <stp>LowTime</stp>
        <stp/>
        <stp>T</stp>
        <tr r="K6" s="1"/>
      </tp>
      <tp>
        <v>0.14652777777777778</v>
        <stp/>
        <stp>ContractData</stp>
        <stp>P.US.ZCEX183700</stp>
        <stp>LowTime</stp>
        <stp/>
        <stp>T</stp>
        <tr r="AC6" s="1"/>
      </tp>
      <tp t="s">
        <v/>
        <stp/>
        <stp>ContractData</stp>
        <stp>P.US.ZCEX182400</stp>
        <stp>LastTradeToday</stp>
        <stp/>
        <stp>B</stp>
        <tr r="I5" s="3"/>
      </tp>
      <tp t="s">
        <v/>
        <stp/>
        <stp>ContractData</stp>
        <stp>P.US.ZCEX182450</stp>
        <stp>LastTradeToday</stp>
        <stp/>
        <stp>B</stp>
        <tr r="I6" s="3"/>
      </tp>
      <tp t="s">
        <v/>
        <stp/>
        <stp>ContractData</stp>
        <stp>P.US.ZCEX182500</stp>
        <stp>LastTradeToday</stp>
        <stp/>
        <stp>B</stp>
        <tr r="I7" s="3"/>
      </tp>
      <tp t="s">
        <v/>
        <stp/>
        <stp>ContractData</stp>
        <stp>P.US.ZCEX182550</stp>
        <stp>LastTradeToday</stp>
        <stp/>
        <stp>B</stp>
        <tr r="I8" s="3"/>
      </tp>
      <tp t="s">
        <v/>
        <stp/>
        <stp>ContractData</stp>
        <stp>P.US.ZCEX182600</stp>
        <stp>LastTradeToday</stp>
        <stp/>
        <stp>B</stp>
        <tr r="I9" s="3"/>
      </tp>
      <tp t="s">
        <v/>
        <stp/>
        <stp>ContractData</stp>
        <stp>P.US.ZCEX182650</stp>
        <stp>LastTradeToday</stp>
        <stp/>
        <stp>B</stp>
        <tr r="I10" s="3"/>
      </tp>
      <tp t="s">
        <v/>
        <stp/>
        <stp>ContractData</stp>
        <stp>P.US.ZCEX182700</stp>
        <stp>LastTradeToday</stp>
        <stp/>
        <stp>B</stp>
        <tr r="I11" s="3"/>
      </tp>
      <tp t="s">
        <v/>
        <stp/>
        <stp>ContractData</stp>
        <stp>P.US.ZCEX182750</stp>
        <stp>LastTradeToday</stp>
        <stp/>
        <stp>B</stp>
        <tr r="I12" s="3"/>
      </tp>
      <tp t="s">
        <v/>
        <stp/>
        <stp>ContractData</stp>
        <stp>P.US.ZCEX182200</stp>
        <stp>LastTradeToday</stp>
        <stp/>
        <stp>B</stp>
        <tr r="I1" s="3"/>
      </tp>
      <tp t="s">
        <v/>
        <stp/>
        <stp>ContractData</stp>
        <stp>P.US.ZCEX182250</stp>
        <stp>LastTradeToday</stp>
        <stp/>
        <stp>B</stp>
        <tr r="I2" s="3"/>
      </tp>
      <tp t="s">
        <v/>
        <stp/>
        <stp>ContractData</stp>
        <stp>P.US.ZCEX182300</stp>
        <stp>LastTradeToday</stp>
        <stp/>
        <stp>B</stp>
        <tr r="I3" s="3"/>
      </tp>
      <tp t="s">
        <v/>
        <stp/>
        <stp>ContractData</stp>
        <stp>P.US.ZCEX182350</stp>
        <stp>LastTradeToday</stp>
        <stp/>
        <stp>B</stp>
        <tr r="I4" s="3"/>
      </tp>
      <tp t="s">
        <v/>
        <stp/>
        <stp>ContractData</stp>
        <stp>P.US.ZCEX182800</stp>
        <stp>LastTradeToday</stp>
        <stp/>
        <stp>B</stp>
        <tr r="I13" s="3"/>
      </tp>
      <tp t="s">
        <v/>
        <stp/>
        <stp>ContractData</stp>
        <stp>P.US.ZCEX182850</stp>
        <stp>LastTradeToday</stp>
        <stp/>
        <stp>B</stp>
        <tr r="I14" s="3"/>
      </tp>
      <tp t="s">
        <v/>
        <stp/>
        <stp>ContractData</stp>
        <stp>P.US.ZCEX182900</stp>
        <stp>LastTradeToday</stp>
        <stp/>
        <stp>B</stp>
        <tr r="I15" s="3"/>
      </tp>
      <tp t="s">
        <v/>
        <stp/>
        <stp>ContractData</stp>
        <stp>P.US.ZCEX182950</stp>
        <stp>LastTradeToday</stp>
        <stp/>
        <stp>B</stp>
        <tr r="I16" s="3"/>
      </tp>
      <tp t="s">
        <v/>
        <stp/>
        <stp>ContractData</stp>
        <stp>C.US.ZCEX182700</stp>
        <stp>LastTradeToday</stp>
        <stp/>
        <stp>B</stp>
        <tr r="I11" s="2"/>
      </tp>
      <tp t="s">
        <v/>
        <stp/>
        <stp>ContractData</stp>
        <stp>C.US.ZCEX182750</stp>
        <stp>LastTradeToday</stp>
        <stp/>
        <stp>B</stp>
        <tr r="I12" s="2"/>
      </tp>
      <tp t="s">
        <v/>
        <stp/>
        <stp>ContractData</stp>
        <stp>C.US.ZCEX182600</stp>
        <stp>LastTradeToday</stp>
        <stp/>
        <stp>B</stp>
        <tr r="I9" s="2"/>
      </tp>
      <tp t="s">
        <v/>
        <stp/>
        <stp>ContractData</stp>
        <stp>C.US.ZCEX182650</stp>
        <stp>LastTradeToday</stp>
        <stp/>
        <stp>B</stp>
        <tr r="I10" s="2"/>
      </tp>
      <tp t="s">
        <v/>
        <stp/>
        <stp>ContractData</stp>
        <stp>C.US.ZCEX182500</stp>
        <stp>LastTradeToday</stp>
        <stp/>
        <stp>B</stp>
        <tr r="I7" s="2"/>
      </tp>
      <tp t="s">
        <v/>
        <stp/>
        <stp>ContractData</stp>
        <stp>C.US.ZCEX182550</stp>
        <stp>LastTradeToday</stp>
        <stp/>
        <stp>B</stp>
        <tr r="I8" s="2"/>
      </tp>
      <tp t="s">
        <v/>
        <stp/>
        <stp>ContractData</stp>
        <stp>C.US.ZCEX182400</stp>
        <stp>LastTradeToday</stp>
        <stp/>
        <stp>B</stp>
        <tr r="I5" s="2"/>
      </tp>
      <tp t="s">
        <v/>
        <stp/>
        <stp>ContractData</stp>
        <stp>C.US.ZCEX182450</stp>
        <stp>LastTradeToday</stp>
        <stp/>
        <stp>B</stp>
        <tr r="I6" s="2"/>
      </tp>
      <tp t="s">
        <v/>
        <stp/>
        <stp>ContractData</stp>
        <stp>C.US.ZCEX182300</stp>
        <stp>LastTradeToday</stp>
        <stp/>
        <stp>B</stp>
        <tr r="I3" s="2"/>
      </tp>
      <tp t="s">
        <v/>
        <stp/>
        <stp>ContractData</stp>
        <stp>C.US.ZCEX182350</stp>
        <stp>LastTradeToday</stp>
        <stp/>
        <stp>B</stp>
        <tr r="I4" s="2"/>
      </tp>
      <tp t="s">
        <v/>
        <stp/>
        <stp>ContractData</stp>
        <stp>C.US.ZCEX182200</stp>
        <stp>LastTradeToday</stp>
        <stp/>
        <stp>B</stp>
        <tr r="I1" s="2"/>
      </tp>
      <tp t="s">
        <v/>
        <stp/>
        <stp>ContractData</stp>
        <stp>C.US.ZCEX182250</stp>
        <stp>LastTradeToday</stp>
        <stp/>
        <stp>B</stp>
        <tr r="I2" s="2"/>
      </tp>
      <tp t="s">
        <v/>
        <stp/>
        <stp>ContractData</stp>
        <stp>C.US.ZCEX182900</stp>
        <stp>LastTradeToday</stp>
        <stp/>
        <stp>B</stp>
        <tr r="I15" s="2"/>
      </tp>
      <tp t="s">
        <v/>
        <stp/>
        <stp>ContractData</stp>
        <stp>C.US.ZCEX182950</stp>
        <stp>LastTradeToday</stp>
        <stp/>
        <stp>B</stp>
        <tr r="I16" s="2"/>
      </tp>
      <tp t="s">
        <v/>
        <stp/>
        <stp>ContractData</stp>
        <stp>C.US.ZCEX182800</stp>
        <stp>LastTradeToday</stp>
        <stp/>
        <stp>B</stp>
        <tr r="I13" s="2"/>
      </tp>
      <tp t="s">
        <v/>
        <stp/>
        <stp>ContractData</stp>
        <stp>C.US.ZCEX182850</stp>
        <stp>LastTradeToday</stp>
        <stp/>
        <stp>B</stp>
        <tr r="I14" s="2"/>
      </tp>
      <tp t="s">
        <v/>
        <stp/>
        <stp>ContractData</stp>
        <stp>P.US.ZCEX183400</stp>
        <stp>LastTradeToday</stp>
        <stp/>
        <stp>B</stp>
        <tr r="I25" s="3"/>
      </tp>
      <tp t="s">
        <v/>
        <stp/>
        <stp>ContractData</stp>
        <stp>P.US.ZCEX183450</stp>
        <stp>LastTradeToday</stp>
        <stp/>
        <stp>B</stp>
        <tr r="I26" s="3"/>
      </tp>
      <tp t="s">
        <v/>
        <stp/>
        <stp>ContractData</stp>
        <stp>P.US.ZCEX183500</stp>
        <stp>LastTradeToday</stp>
        <stp/>
        <stp>B</stp>
        <tr r="I27" s="3"/>
      </tp>
      <tp t="s">
        <v/>
        <stp/>
        <stp>ContractData</stp>
        <stp>P.US.ZCEX183550</stp>
        <stp>LastTradeToday</stp>
        <stp/>
        <stp>B</stp>
        <tr r="I28" s="3"/>
      </tp>
      <tp t="s">
        <v>0'3</v>
        <stp/>
        <stp>ContractData</stp>
        <stp>P.US.ZCEX183600</stp>
        <stp>LastTradeToday</stp>
        <stp/>
        <stp>B</stp>
        <tr r="I29" s="3"/>
      </tp>
      <tp t="s">
        <v>1'1</v>
        <stp/>
        <stp>ContractData</stp>
        <stp>P.US.ZCEX183650</stp>
        <stp>LastTradeToday</stp>
        <stp/>
        <stp>B</stp>
        <tr r="I30" s="3"/>
      </tp>
      <tp t="s">
        <v>3'0</v>
        <stp/>
        <stp>ContractData</stp>
        <stp>P.US.ZCEX183700</stp>
        <stp>LastTradeToday</stp>
        <stp/>
        <stp>B</stp>
        <tr r="I31" s="3"/>
      </tp>
      <tp t="s">
        <v>6'1</v>
        <stp/>
        <stp>ContractData</stp>
        <stp>P.US.ZCEX183750</stp>
        <stp>LastTradeToday</stp>
        <stp/>
        <stp>B</stp>
        <tr r="I32" s="3"/>
      </tp>
      <tp t="s">
        <v/>
        <stp/>
        <stp>ContractData</stp>
        <stp>P.US.ZCEX183000</stp>
        <stp>LastTradeToday</stp>
        <stp/>
        <stp>B</stp>
        <tr r="I17" s="3"/>
      </tp>
      <tp t="s">
        <v/>
        <stp/>
        <stp>ContractData</stp>
        <stp>P.US.ZCEX183050</stp>
        <stp>LastTradeToday</stp>
        <stp/>
        <stp>B</stp>
        <tr r="I18" s="3"/>
      </tp>
      <tp t="s">
        <v/>
        <stp/>
        <stp>ContractData</stp>
        <stp>P.US.ZCEX183100</stp>
        <stp>LastTradeToday</stp>
        <stp/>
        <stp>B</stp>
        <tr r="I19" s="3"/>
      </tp>
      <tp t="s">
        <v/>
        <stp/>
        <stp>ContractData</stp>
        <stp>P.US.ZCEX183150</stp>
        <stp>LastTradeToday</stp>
        <stp/>
        <stp>B</stp>
        <tr r="I20" s="3"/>
      </tp>
      <tp t="s">
        <v/>
        <stp/>
        <stp>ContractData</stp>
        <stp>P.US.ZCEX183200</stp>
        <stp>LastTradeToday</stp>
        <stp/>
        <stp>B</stp>
        <tr r="I21" s="3"/>
      </tp>
      <tp t="s">
        <v/>
        <stp/>
        <stp>ContractData</stp>
        <stp>P.US.ZCEX183250</stp>
        <stp>LastTradeToday</stp>
        <stp/>
        <stp>B</stp>
        <tr r="I22" s="3"/>
      </tp>
      <tp t="s">
        <v/>
        <stp/>
        <stp>ContractData</stp>
        <stp>P.US.ZCEX183300</stp>
        <stp>LastTradeToday</stp>
        <stp/>
        <stp>B</stp>
        <tr r="I23" s="3"/>
      </tp>
      <tp t="s">
        <v/>
        <stp/>
        <stp>ContractData</stp>
        <stp>P.US.ZCEX183350</stp>
        <stp>LastTradeToday</stp>
        <stp/>
        <stp>B</stp>
        <tr r="I24" s="3"/>
      </tp>
      <tp t="s">
        <v>10'0</v>
        <stp/>
        <stp>ContractData</stp>
        <stp>P.US.ZCEX183800</stp>
        <stp>LastTradeToday</stp>
        <stp/>
        <stp>B</stp>
        <tr r="I33" s="3"/>
      </tp>
      <tp t="s">
        <v/>
        <stp/>
        <stp>ContractData</stp>
        <stp>P.US.ZCEX183850</stp>
        <stp>LastTradeToday</stp>
        <stp/>
        <stp>B</stp>
        <tr r="I34" s="3"/>
      </tp>
      <tp t="s">
        <v/>
        <stp/>
        <stp>ContractData</stp>
        <stp>P.US.ZCEX183900</stp>
        <stp>LastTradeToday</stp>
        <stp/>
        <stp>B</stp>
        <tr r="I35" s="3"/>
      </tp>
      <tp t="s">
        <v/>
        <stp/>
        <stp>ContractData</stp>
        <stp>P.US.ZCEX183950</stp>
        <stp>LastTradeToday</stp>
        <stp/>
        <stp>B</stp>
        <tr r="I36" s="3"/>
      </tp>
      <tp t="s">
        <v>3'5</v>
        <stp/>
        <stp>ContractData</stp>
        <stp>C.US.ZCEX183700</stp>
        <stp>LastTradeToday</stp>
        <stp/>
        <stp>B</stp>
        <tr r="I31" s="2"/>
      </tp>
      <tp t="s">
        <v>1'4</v>
        <stp/>
        <stp>ContractData</stp>
        <stp>C.US.ZCEX183750</stp>
        <stp>LastTradeToday</stp>
        <stp/>
        <stp>B</stp>
        <tr r="I32" s="2"/>
      </tp>
      <tp t="s">
        <v>11'0</v>
        <stp/>
        <stp>ContractData</stp>
        <stp>C.US.ZCEX183600</stp>
        <stp>LastTradeToday</stp>
        <stp/>
        <stp>B</stp>
        <tr r="I29" s="2"/>
      </tp>
      <tp t="s">
        <v>7'1</v>
        <stp/>
        <stp>ContractData</stp>
        <stp>C.US.ZCEX183650</stp>
        <stp>LastTradeToday</stp>
        <stp/>
        <stp>B</stp>
        <tr r="I30" s="2"/>
      </tp>
      <tp t="s">
        <v/>
        <stp/>
        <stp>ContractData</stp>
        <stp>C.US.ZCEX183500</stp>
        <stp>LastTradeToday</stp>
        <stp/>
        <stp>B</stp>
        <tr r="I27" s="2"/>
      </tp>
      <tp t="s">
        <v/>
        <stp/>
        <stp>ContractData</stp>
        <stp>C.US.ZCEX183550</stp>
        <stp>LastTradeToday</stp>
        <stp/>
        <stp>B</stp>
        <tr r="I28" s="2"/>
      </tp>
      <tp t="s">
        <v/>
        <stp/>
        <stp>ContractData</stp>
        <stp>C.US.ZCEX183400</stp>
        <stp>LastTradeToday</stp>
        <stp/>
        <stp>B</stp>
        <tr r="I25" s="2"/>
      </tp>
      <tp t="s">
        <v/>
        <stp/>
        <stp>ContractData</stp>
        <stp>C.US.ZCEX183450</stp>
        <stp>LastTradeToday</stp>
        <stp/>
        <stp>B</stp>
        <tr r="I26" s="2"/>
      </tp>
      <tp t="s">
        <v/>
        <stp/>
        <stp>ContractData</stp>
        <stp>C.US.ZCEX183300</stp>
        <stp>LastTradeToday</stp>
        <stp/>
        <stp>B</stp>
        <tr r="I23" s="2"/>
      </tp>
      <tp t="s">
        <v>36'0</v>
        <stp/>
        <stp>ContractData</stp>
        <stp>C.US.ZCEX183350</stp>
        <stp>LastTradeToday</stp>
        <stp/>
        <stp>B</stp>
        <tr r="I24" s="2"/>
      </tp>
      <tp t="s">
        <v/>
        <stp/>
        <stp>ContractData</stp>
        <stp>C.US.ZCEX183200</stp>
        <stp>LastTradeToday</stp>
        <stp/>
        <stp>B</stp>
        <tr r="I21" s="2"/>
      </tp>
      <tp t="s">
        <v/>
        <stp/>
        <stp>ContractData</stp>
        <stp>C.US.ZCEX183250</stp>
        <stp>LastTradeToday</stp>
        <stp/>
        <stp>B</stp>
        <tr r="I22" s="2"/>
      </tp>
      <tp t="s">
        <v/>
        <stp/>
        <stp>ContractData</stp>
        <stp>C.US.ZCEX183100</stp>
        <stp>LastTradeToday</stp>
        <stp/>
        <stp>B</stp>
        <tr r="I19" s="2"/>
      </tp>
      <tp t="s">
        <v/>
        <stp/>
        <stp>ContractData</stp>
        <stp>C.US.ZCEX183150</stp>
        <stp>LastTradeToday</stp>
        <stp/>
        <stp>B</stp>
        <tr r="I20" s="2"/>
      </tp>
      <tp t="s">
        <v/>
        <stp/>
        <stp>ContractData</stp>
        <stp>C.US.ZCEX183000</stp>
        <stp>LastTradeToday</stp>
        <stp/>
        <stp>B</stp>
        <tr r="I17" s="2"/>
      </tp>
      <tp t="s">
        <v/>
        <stp/>
        <stp>ContractData</stp>
        <stp>C.US.ZCEX183050</stp>
        <stp>LastTradeToday</stp>
        <stp/>
        <stp>B</stp>
        <tr r="I18" s="2"/>
      </tp>
      <tp t="s">
        <v>0'2</v>
        <stp/>
        <stp>ContractData</stp>
        <stp>C.US.ZCEX183900</stp>
        <stp>LastTradeToday</stp>
        <stp/>
        <stp>B</stp>
        <tr r="I35" s="2"/>
      </tp>
      <tp t="s">
        <v>0'1</v>
        <stp/>
        <stp>ContractData</stp>
        <stp>C.US.ZCEX183950</stp>
        <stp>LastTradeToday</stp>
        <stp/>
        <stp>B</stp>
        <tr r="I36" s="2"/>
      </tp>
      <tp t="s">
        <v>0'5</v>
        <stp/>
        <stp>ContractData</stp>
        <stp>C.US.ZCEX183800</stp>
        <stp>LastTradeToday</stp>
        <stp/>
        <stp>B</stp>
        <tr r="I33" s="2"/>
      </tp>
      <tp t="s">
        <v>0'3</v>
        <stp/>
        <stp>ContractData</stp>
        <stp>C.US.ZCEX183850</stp>
        <stp>LastTradeToday</stp>
        <stp/>
        <stp>B</stp>
        <tr r="I34" s="2"/>
      </tp>
      <tp t="s">
        <v/>
        <stp/>
        <stp>ContractData</stp>
        <stp>P.US.ZCEX184400</stp>
        <stp>LastTradeToday</stp>
        <stp/>
        <stp>B</stp>
        <tr r="I45" s="3"/>
      </tp>
      <tp t="s">
        <v/>
        <stp/>
        <stp>ContractData</stp>
        <stp>P.US.ZCEX184450</stp>
        <stp>LastTradeToday</stp>
        <stp/>
        <stp>B</stp>
        <tr r="I46" s="3"/>
      </tp>
      <tp t="s">
        <v/>
        <stp/>
        <stp>ContractData</stp>
        <stp>P.US.ZCEX184500</stp>
        <stp>LastTradeToday</stp>
        <stp/>
        <stp>B</stp>
        <tr r="I47" s="3"/>
      </tp>
      <tp t="s">
        <v/>
        <stp/>
        <stp>ContractData</stp>
        <stp>P.US.ZCEX184550</stp>
        <stp>LastTradeToday</stp>
        <stp/>
        <stp>B</stp>
        <tr r="I48" s="3"/>
      </tp>
      <tp t="s">
        <v/>
        <stp/>
        <stp>ContractData</stp>
        <stp>P.US.ZCEX184600</stp>
        <stp>LastTradeToday</stp>
        <stp/>
        <stp>B</stp>
        <tr r="I49" s="3"/>
      </tp>
      <tp t="s">
        <v/>
        <stp/>
        <stp>ContractData</stp>
        <stp>P.US.ZCEX184650</stp>
        <stp>LastTradeToday</stp>
        <stp/>
        <stp>B</stp>
        <tr r="I50" s="3"/>
      </tp>
      <tp t="s">
        <v/>
        <stp/>
        <stp>ContractData</stp>
        <stp>P.US.ZCEX184700</stp>
        <stp>LastTradeToday</stp>
        <stp/>
        <stp>B</stp>
        <tr r="I51" s="3"/>
      </tp>
      <tp t="s">
        <v/>
        <stp/>
        <stp>ContractData</stp>
        <stp>P.US.ZCEX184750</stp>
        <stp>LastTradeToday</stp>
        <stp/>
        <stp>B</stp>
        <tr r="I52" s="3"/>
      </tp>
      <tp t="s">
        <v/>
        <stp/>
        <stp>ContractData</stp>
        <stp>P.US.ZCEX184000</stp>
        <stp>LastTradeToday</stp>
        <stp/>
        <stp>B</stp>
        <tr r="I37" s="3"/>
      </tp>
      <tp t="s">
        <v/>
        <stp/>
        <stp>ContractData</stp>
        <stp>P.US.ZCEX184050</stp>
        <stp>LastTradeToday</stp>
        <stp/>
        <stp>B</stp>
        <tr r="I38" s="3"/>
      </tp>
      <tp t="s">
        <v/>
        <stp/>
        <stp>ContractData</stp>
        <stp>P.US.ZCEX184100</stp>
        <stp>LastTradeToday</stp>
        <stp/>
        <stp>B</stp>
        <tr r="I39" s="3"/>
      </tp>
      <tp t="s">
        <v/>
        <stp/>
        <stp>ContractData</stp>
        <stp>P.US.ZCEX184150</stp>
        <stp>LastTradeToday</stp>
        <stp/>
        <stp>B</stp>
        <tr r="I40" s="3"/>
      </tp>
      <tp t="s">
        <v/>
        <stp/>
        <stp>ContractData</stp>
        <stp>P.US.ZCEX184200</stp>
        <stp>LastTradeToday</stp>
        <stp/>
        <stp>B</stp>
        <tr r="I41" s="3"/>
      </tp>
      <tp t="s">
        <v/>
        <stp/>
        <stp>ContractData</stp>
        <stp>P.US.ZCEX184250</stp>
        <stp>LastTradeToday</stp>
        <stp/>
        <stp>B</stp>
        <tr r="I42" s="3"/>
      </tp>
      <tp t="s">
        <v/>
        <stp/>
        <stp>ContractData</stp>
        <stp>P.US.ZCEX184300</stp>
        <stp>LastTradeToday</stp>
        <stp/>
        <stp>B</stp>
        <tr r="I43" s="3"/>
      </tp>
      <tp t="s">
        <v/>
        <stp/>
        <stp>ContractData</stp>
        <stp>P.US.ZCEX184350</stp>
        <stp>LastTradeToday</stp>
        <stp/>
        <stp>B</stp>
        <tr r="I44" s="3"/>
      </tp>
      <tp t="s">
        <v/>
        <stp/>
        <stp>ContractData</stp>
        <stp>P.US.ZCEX184800</stp>
        <stp>LastTradeToday</stp>
        <stp/>
        <stp>B</stp>
        <tr r="I53" s="3"/>
      </tp>
      <tp t="s">
        <v/>
        <stp/>
        <stp>ContractData</stp>
        <stp>P.US.ZCEX184850</stp>
        <stp>LastTradeToday</stp>
        <stp/>
        <stp>B</stp>
        <tr r="I54" s="3"/>
      </tp>
      <tp t="s">
        <v/>
        <stp/>
        <stp>ContractData</stp>
        <stp>P.US.ZCEX184900</stp>
        <stp>LastTradeToday</stp>
        <stp/>
        <stp>B</stp>
        <tr r="I55" s="3"/>
      </tp>
      <tp t="s">
        <v/>
        <stp/>
        <stp>ContractData</stp>
        <stp>P.US.ZCEX184950</stp>
        <stp>LastTradeToday</stp>
        <stp/>
        <stp>B</stp>
        <tr r="I56" s="3"/>
      </tp>
      <tp t="s">
        <v/>
        <stp/>
        <stp>ContractData</stp>
        <stp>C.US.ZCEX184700</stp>
        <stp>LastTradeToday</stp>
        <stp/>
        <stp>B</stp>
        <tr r="I51" s="2"/>
      </tp>
      <tp t="s">
        <v/>
        <stp/>
        <stp>ContractData</stp>
        <stp>C.US.ZCEX184750</stp>
        <stp>LastTradeToday</stp>
        <stp/>
        <stp>B</stp>
        <tr r="I52" s="2"/>
      </tp>
      <tp t="s">
        <v/>
        <stp/>
        <stp>ContractData</stp>
        <stp>C.US.ZCEX184600</stp>
        <stp>LastTradeToday</stp>
        <stp/>
        <stp>B</stp>
        <tr r="I49" s="2"/>
      </tp>
      <tp t="s">
        <v/>
        <stp/>
        <stp>ContractData</stp>
        <stp>C.US.ZCEX184650</stp>
        <stp>LastTradeToday</stp>
        <stp/>
        <stp>B</stp>
        <tr r="I50" s="2"/>
      </tp>
      <tp t="s">
        <v/>
        <stp/>
        <stp>ContractData</stp>
        <stp>C.US.ZCEX184500</stp>
        <stp>LastTradeToday</stp>
        <stp/>
        <stp>B</stp>
        <tr r="I47" s="2"/>
      </tp>
      <tp t="s">
        <v/>
        <stp/>
        <stp>ContractData</stp>
        <stp>C.US.ZCEX184550</stp>
        <stp>LastTradeToday</stp>
        <stp/>
        <stp>B</stp>
        <tr r="I48" s="2"/>
      </tp>
      <tp t="s">
        <v/>
        <stp/>
        <stp>ContractData</stp>
        <stp>C.US.ZCEX184400</stp>
        <stp>LastTradeToday</stp>
        <stp/>
        <stp>B</stp>
        <tr r="I45" s="2"/>
      </tp>
      <tp t="s">
        <v/>
        <stp/>
        <stp>ContractData</stp>
        <stp>C.US.ZCEX184450</stp>
        <stp>LastTradeToday</stp>
        <stp/>
        <stp>B</stp>
        <tr r="I46" s="2"/>
      </tp>
      <tp t="s">
        <v/>
        <stp/>
        <stp>ContractData</stp>
        <stp>C.US.ZCEX184300</stp>
        <stp>LastTradeToday</stp>
        <stp/>
        <stp>B</stp>
        <tr r="I43" s="2"/>
      </tp>
      <tp t="s">
        <v/>
        <stp/>
        <stp>ContractData</stp>
        <stp>C.US.ZCEX184350</stp>
        <stp>LastTradeToday</stp>
        <stp/>
        <stp>B</stp>
        <tr r="I44" s="2"/>
      </tp>
      <tp t="s">
        <v/>
        <stp/>
        <stp>ContractData</stp>
        <stp>C.US.ZCEX184200</stp>
        <stp>LastTradeToday</stp>
        <stp/>
        <stp>B</stp>
        <tr r="I41" s="2"/>
      </tp>
      <tp t="s">
        <v/>
        <stp/>
        <stp>ContractData</stp>
        <stp>C.US.ZCEX184250</stp>
        <stp>LastTradeToday</stp>
        <stp/>
        <stp>B</stp>
        <tr r="I42" s="2"/>
      </tp>
      <tp t="s">
        <v/>
        <stp/>
        <stp>ContractData</stp>
        <stp>C.US.ZCEX184100</stp>
        <stp>LastTradeToday</stp>
        <stp/>
        <stp>B</stp>
        <tr r="I39" s="2"/>
      </tp>
      <tp t="s">
        <v/>
        <stp/>
        <stp>ContractData</stp>
        <stp>C.US.ZCEX184150</stp>
        <stp>LastTradeToday</stp>
        <stp/>
        <stp>B</stp>
        <tr r="I40" s="2"/>
      </tp>
      <tp t="s">
        <v>0'1</v>
        <stp/>
        <stp>ContractData</stp>
        <stp>C.US.ZCEX184000</stp>
        <stp>LastTradeToday</stp>
        <stp/>
        <stp>B</stp>
        <tr r="I37" s="2"/>
      </tp>
      <tp t="s">
        <v>0'1</v>
        <stp/>
        <stp>ContractData</stp>
        <stp>C.US.ZCEX184050</stp>
        <stp>LastTradeToday</stp>
        <stp/>
        <stp>B</stp>
        <tr r="I38" s="2"/>
      </tp>
      <tp t="s">
        <v/>
        <stp/>
        <stp>ContractData</stp>
        <stp>C.US.ZCEX184900</stp>
        <stp>LastTradeToday</stp>
        <stp/>
        <stp>B</stp>
        <tr r="I55" s="2"/>
      </tp>
      <tp t="s">
        <v/>
        <stp/>
        <stp>ContractData</stp>
        <stp>C.US.ZCEX184950</stp>
        <stp>LastTradeToday</stp>
        <stp/>
        <stp>B</stp>
        <tr r="I56" s="2"/>
      </tp>
      <tp t="s">
        <v/>
        <stp/>
        <stp>ContractData</stp>
        <stp>C.US.ZCEX184800</stp>
        <stp>LastTradeToday</stp>
        <stp/>
        <stp>B</stp>
        <tr r="I53" s="2"/>
      </tp>
      <tp t="s">
        <v/>
        <stp/>
        <stp>ContractData</stp>
        <stp>C.US.ZCEX184850</stp>
        <stp>LastTradeToday</stp>
        <stp/>
        <stp>B</stp>
        <tr r="I54" s="2"/>
      </tp>
      <tp t="s">
        <v/>
        <stp/>
        <stp>ContractData</stp>
        <stp>P.US.ZCEX185000</stp>
        <stp>LastTradeToday</stp>
        <stp/>
        <stp>B</stp>
        <tr r="I57" s="3"/>
      </tp>
      <tp t="s">
        <v/>
        <stp/>
        <stp>ContractData</stp>
        <stp>P.US.ZCEX185050</stp>
        <stp>LastTradeToday</stp>
        <stp/>
        <stp>B</stp>
        <tr r="I58" s="3"/>
      </tp>
      <tp t="s">
        <v/>
        <stp/>
        <stp>ContractData</stp>
        <stp>P.US.ZCEX185100</stp>
        <stp>LastTradeToday</stp>
        <stp/>
        <stp>B</stp>
        <tr r="I59" s="3"/>
      </tp>
      <tp t="s">
        <v/>
        <stp/>
        <stp>ContractData</stp>
        <stp>P.US.ZCEX185150</stp>
        <stp>LastTradeToday</stp>
        <stp/>
        <stp>B</stp>
        <tr r="I60" s="3"/>
      </tp>
      <tp t="s">
        <v/>
        <stp/>
        <stp>ContractData</stp>
        <stp>P.US.ZCEX185200</stp>
        <stp>LastTradeToday</stp>
        <stp/>
        <stp>B</stp>
        <tr r="I61" s="3"/>
      </tp>
      <tp t="s">
        <v/>
        <stp/>
        <stp>ContractData</stp>
        <stp>C.US.ZCEX185200</stp>
        <stp>LastTradeToday</stp>
        <stp/>
        <stp>B</stp>
        <tr r="I61" s="2"/>
      </tp>
      <tp t="s">
        <v/>
        <stp/>
        <stp>ContractData</stp>
        <stp>C.US.ZCEX185100</stp>
        <stp>LastTradeToday</stp>
        <stp/>
        <stp>B</stp>
        <tr r="I59" s="2"/>
      </tp>
      <tp t="s">
        <v/>
        <stp/>
        <stp>ContractData</stp>
        <stp>C.US.ZCEX185150</stp>
        <stp>LastTradeToday</stp>
        <stp/>
        <stp>B</stp>
        <tr r="I60" s="2"/>
      </tp>
      <tp t="s">
        <v/>
        <stp/>
        <stp>ContractData</stp>
        <stp>C.US.ZCEX185000</stp>
        <stp>LastTradeToday</stp>
        <stp/>
        <stp>B</stp>
        <tr r="I57" s="2"/>
      </tp>
      <tp t="s">
        <v/>
        <stp/>
        <stp>ContractData</stp>
        <stp>C.US.ZCEX185050</stp>
        <stp>LastTradeToday</stp>
        <stp/>
        <stp>B</stp>
        <tr r="I58" s="2"/>
      </tp>
      <tp>
        <v>0</v>
        <stp/>
        <stp>ContractData</stp>
        <stp>C.US.ZCEX182650</stp>
        <stp>T_CVol</stp>
        <stp/>
        <stp>T</stp>
        <tr r="L10" s="2"/>
      </tp>
      <tp>
        <v>0</v>
        <stp/>
        <stp>ContractData</stp>
        <stp>C.US.ZCEX182600</stp>
        <stp>T_CVol</stp>
        <stp/>
        <stp>T</stp>
        <tr r="L9" s="2"/>
      </tp>
      <tp>
        <v>0</v>
        <stp/>
        <stp>ContractData</stp>
        <stp>C.US.ZCEX182750</stp>
        <stp>T_CVol</stp>
        <stp/>
        <stp>T</stp>
        <tr r="L12" s="2"/>
      </tp>
      <tp>
        <v>0</v>
        <stp/>
        <stp>ContractData</stp>
        <stp>C.US.ZCEX182700</stp>
        <stp>T_CVol</stp>
        <stp/>
        <stp>T</stp>
        <tr r="L11" s="2"/>
      </tp>
      <tp>
        <v>0</v>
        <stp/>
        <stp>ContractData</stp>
        <stp>C.US.ZCEX182450</stp>
        <stp>T_CVol</stp>
        <stp/>
        <stp>T</stp>
        <tr r="L6" s="2"/>
      </tp>
      <tp>
        <v>0</v>
        <stp/>
        <stp>ContractData</stp>
        <stp>C.US.ZCEX182400</stp>
        <stp>T_CVol</stp>
        <stp/>
        <stp>T</stp>
        <tr r="L5" s="2"/>
      </tp>
      <tp>
        <v>0</v>
        <stp/>
        <stp>ContractData</stp>
        <stp>C.US.ZCEX182550</stp>
        <stp>T_CVol</stp>
        <stp/>
        <stp>T</stp>
        <tr r="L8" s="2"/>
      </tp>
      <tp>
        <v>0</v>
        <stp/>
        <stp>ContractData</stp>
        <stp>C.US.ZCEX182500</stp>
        <stp>T_CVol</stp>
        <stp/>
        <stp>T</stp>
        <tr r="L7" s="2"/>
      </tp>
      <tp>
        <v>0</v>
        <stp/>
        <stp>ContractData</stp>
        <stp>C.US.ZCEX182250</stp>
        <stp>T_CVol</stp>
        <stp/>
        <stp>T</stp>
        <tr r="L2" s="2"/>
      </tp>
      <tp>
        <v>0</v>
        <stp/>
        <stp>ContractData</stp>
        <stp>C.US.ZCEX182200</stp>
        <stp>T_CVol</stp>
        <stp/>
        <stp>T</stp>
        <tr r="L1" s="2"/>
      </tp>
      <tp>
        <v>0</v>
        <stp/>
        <stp>ContractData</stp>
        <stp>C.US.ZCEX182350</stp>
        <stp>T_CVol</stp>
        <stp/>
        <stp>T</stp>
        <tr r="L4" s="2"/>
      </tp>
      <tp>
        <v>0</v>
        <stp/>
        <stp>ContractData</stp>
        <stp>C.US.ZCEX182300</stp>
        <stp>T_CVol</stp>
        <stp/>
        <stp>T</stp>
        <tr r="L3" s="2"/>
      </tp>
      <tp>
        <v>0</v>
        <stp/>
        <stp>ContractData</stp>
        <stp>C.US.ZCEX182850</stp>
        <stp>T_CVol</stp>
        <stp/>
        <stp>T</stp>
        <tr r="L14" s="2"/>
      </tp>
      <tp>
        <v>0</v>
        <stp/>
        <stp>ContractData</stp>
        <stp>C.US.ZCEX182800</stp>
        <stp>T_CVol</stp>
        <stp/>
        <stp>T</stp>
        <tr r="L13" s="2"/>
      </tp>
      <tp>
        <v>0</v>
        <stp/>
        <stp>ContractData</stp>
        <stp>C.US.ZCEX182950</stp>
        <stp>T_CVol</stp>
        <stp/>
        <stp>T</stp>
        <tr r="L16" s="2"/>
      </tp>
      <tp>
        <v>0</v>
        <stp/>
        <stp>ContractData</stp>
        <stp>C.US.ZCEX182900</stp>
        <stp>T_CVol</stp>
        <stp/>
        <stp>T</stp>
        <tr r="L15" s="2"/>
      </tp>
      <tp>
        <v>0</v>
        <stp/>
        <stp>ContractData</stp>
        <stp>P.US.ZCEX182550</stp>
        <stp>T_CVol</stp>
        <stp/>
        <stp>T</stp>
        <tr r="L8" s="3"/>
      </tp>
      <tp>
        <v>0</v>
        <stp/>
        <stp>ContractData</stp>
        <stp>P.US.ZCEX182500</stp>
        <stp>T_CVol</stp>
        <stp/>
        <stp>T</stp>
        <tr r="L7" s="3"/>
      </tp>
      <tp>
        <v>0</v>
        <stp/>
        <stp>ContractData</stp>
        <stp>P.US.ZCEX182450</stp>
        <stp>T_CVol</stp>
        <stp/>
        <stp>T</stp>
        <tr r="L6" s="3"/>
      </tp>
      <tp>
        <v>0</v>
        <stp/>
        <stp>ContractData</stp>
        <stp>P.US.ZCEX182400</stp>
        <stp>T_CVol</stp>
        <stp/>
        <stp>T</stp>
        <tr r="L5" s="3"/>
      </tp>
      <tp>
        <v>0</v>
        <stp/>
        <stp>ContractData</stp>
        <stp>P.US.ZCEX182750</stp>
        <stp>T_CVol</stp>
        <stp/>
        <stp>T</stp>
        <tr r="L12" s="3"/>
      </tp>
      <tp>
        <v>0</v>
        <stp/>
        <stp>ContractData</stp>
        <stp>P.US.ZCEX182700</stp>
        <stp>T_CVol</stp>
        <stp/>
        <stp>T</stp>
        <tr r="L11" s="3"/>
      </tp>
      <tp>
        <v>0</v>
        <stp/>
        <stp>ContractData</stp>
        <stp>P.US.ZCEX182650</stp>
        <stp>T_CVol</stp>
        <stp/>
        <stp>T</stp>
        <tr r="L10" s="3"/>
      </tp>
      <tp>
        <v>0</v>
        <stp/>
        <stp>ContractData</stp>
        <stp>P.US.ZCEX182600</stp>
        <stp>T_CVol</stp>
        <stp/>
        <stp>T</stp>
        <tr r="L9" s="3"/>
      </tp>
      <tp>
        <v>0</v>
        <stp/>
        <stp>ContractData</stp>
        <stp>P.US.ZCEX182350</stp>
        <stp>T_CVol</stp>
        <stp/>
        <stp>T</stp>
        <tr r="L4" s="3"/>
      </tp>
      <tp>
        <v>0</v>
        <stp/>
        <stp>ContractData</stp>
        <stp>P.US.ZCEX182300</stp>
        <stp>T_CVol</stp>
        <stp/>
        <stp>T</stp>
        <tr r="L3" s="3"/>
      </tp>
      <tp>
        <v>0</v>
        <stp/>
        <stp>ContractData</stp>
        <stp>P.US.ZCEX182250</stp>
        <stp>T_CVol</stp>
        <stp/>
        <stp>T</stp>
        <tr r="L2" s="3"/>
      </tp>
      <tp>
        <v>0</v>
        <stp/>
        <stp>ContractData</stp>
        <stp>P.US.ZCEX182200</stp>
        <stp>T_CVol</stp>
        <stp/>
        <stp>T</stp>
        <tr r="L1" s="3"/>
      </tp>
      <tp>
        <v>0</v>
        <stp/>
        <stp>ContractData</stp>
        <stp>P.US.ZCEX182950</stp>
        <stp>T_CVol</stp>
        <stp/>
        <stp>T</stp>
        <tr r="L16" s="3"/>
      </tp>
      <tp>
        <v>0</v>
        <stp/>
        <stp>ContractData</stp>
        <stp>P.US.ZCEX182900</stp>
        <stp>T_CVol</stp>
        <stp/>
        <stp>T</stp>
        <tr r="L15" s="3"/>
      </tp>
      <tp>
        <v>0</v>
        <stp/>
        <stp>ContractData</stp>
        <stp>P.US.ZCEX182850</stp>
        <stp>T_CVol</stp>
        <stp/>
        <stp>T</stp>
        <tr r="L14" s="3"/>
      </tp>
      <tp>
        <v>0</v>
        <stp/>
        <stp>ContractData</stp>
        <stp>P.US.ZCEX182800</stp>
        <stp>T_CVol</stp>
        <stp/>
        <stp>T</stp>
        <tr r="L13" s="3"/>
      </tp>
      <tp>
        <v>138</v>
        <stp/>
        <stp>ContractData</stp>
        <stp>C.US.ZCEX183650</stp>
        <stp>T_CVol</stp>
        <stp/>
        <stp>T</stp>
        <tr r="L30" s="2"/>
      </tp>
      <tp>
        <v>4</v>
        <stp/>
        <stp>ContractData</stp>
        <stp>C.US.ZCEX183600</stp>
        <stp>T_CVol</stp>
        <stp/>
        <stp>T</stp>
        <tr r="L29" s="2"/>
      </tp>
      <tp>
        <v>575</v>
        <stp/>
        <stp>ContractData</stp>
        <stp>C.US.ZCEX183750</stp>
        <stp>T_CVol</stp>
        <stp/>
        <stp>T</stp>
        <tr r="L32" s="2"/>
      </tp>
      <tp>
        <v>1657</v>
        <stp/>
        <stp>ContractData</stp>
        <stp>C.US.ZCEX183700</stp>
        <stp>T_CVol</stp>
        <stp/>
        <stp>T</stp>
        <tr r="L31" s="2"/>
      </tp>
      <tp>
        <v>0</v>
        <stp/>
        <stp>ContractData</stp>
        <stp>C.US.ZCEX183450</stp>
        <stp>T_CVol</stp>
        <stp/>
        <stp>T</stp>
        <tr r="L26" s="2"/>
      </tp>
      <tp>
        <v>0</v>
        <stp/>
        <stp>ContractData</stp>
        <stp>C.US.ZCEX183400</stp>
        <stp>T_CVol</stp>
        <stp/>
        <stp>T</stp>
        <tr r="L25" s="2"/>
      </tp>
      <tp>
        <v>0</v>
        <stp/>
        <stp>ContractData</stp>
        <stp>C.US.ZCEX183550</stp>
        <stp>T_CVol</stp>
        <stp/>
        <stp>T</stp>
        <tr r="L28" s="2"/>
      </tp>
      <tp>
        <v>0</v>
        <stp/>
        <stp>ContractData</stp>
        <stp>C.US.ZCEX183500</stp>
        <stp>T_CVol</stp>
        <stp/>
        <stp>T</stp>
        <tr r="L27" s="2"/>
      </tp>
      <tp>
        <v>0</v>
        <stp/>
        <stp>ContractData</stp>
        <stp>C.US.ZCEX183250</stp>
        <stp>T_CVol</stp>
        <stp/>
        <stp>T</stp>
        <tr r="L22" s="2"/>
      </tp>
      <tp>
        <v>0</v>
        <stp/>
        <stp>ContractData</stp>
        <stp>C.US.ZCEX183200</stp>
        <stp>T_CVol</stp>
        <stp/>
        <stp>T</stp>
        <tr r="L21" s="2"/>
      </tp>
      <tp>
        <v>1</v>
        <stp/>
        <stp>ContractData</stp>
        <stp>C.US.ZCEX183350</stp>
        <stp>T_CVol</stp>
        <stp/>
        <stp>T</stp>
        <tr r="L24" s="2"/>
      </tp>
      <tp>
        <v>0</v>
        <stp/>
        <stp>ContractData</stp>
        <stp>C.US.ZCEX183300</stp>
        <stp>T_CVol</stp>
        <stp/>
        <stp>T</stp>
        <tr r="L23" s="2"/>
      </tp>
      <tp>
        <v>0</v>
        <stp/>
        <stp>ContractData</stp>
        <stp>C.US.ZCEX183050</stp>
        <stp>T_CVol</stp>
        <stp/>
        <stp>T</stp>
        <tr r="L18" s="2"/>
      </tp>
      <tp>
        <v>0</v>
        <stp/>
        <stp>ContractData</stp>
        <stp>C.US.ZCEX183000</stp>
        <stp>T_CVol</stp>
        <stp/>
        <stp>T</stp>
        <tr r="L17" s="2"/>
      </tp>
      <tp>
        <v>0</v>
        <stp/>
        <stp>ContractData</stp>
        <stp>C.US.ZCEX183150</stp>
        <stp>T_CVol</stp>
        <stp/>
        <stp>T</stp>
        <tr r="L20" s="2"/>
      </tp>
      <tp>
        <v>0</v>
        <stp/>
        <stp>ContractData</stp>
        <stp>C.US.ZCEX183100</stp>
        <stp>T_CVol</stp>
        <stp/>
        <stp>T</stp>
        <tr r="L19" s="2"/>
      </tp>
      <tp>
        <v>44</v>
        <stp/>
        <stp>ContractData</stp>
        <stp>C.US.ZCEX183850</stp>
        <stp>T_CVol</stp>
        <stp/>
        <stp>T</stp>
        <tr r="L34" s="2"/>
      </tp>
      <tp>
        <v>1493</v>
        <stp/>
        <stp>ContractData</stp>
        <stp>C.US.ZCEX183800</stp>
        <stp>T_CVol</stp>
        <stp/>
        <stp>T</stp>
        <tr r="L33" s="2"/>
      </tp>
      <tp>
        <v>5</v>
        <stp/>
        <stp>ContractData</stp>
        <stp>C.US.ZCEX183950</stp>
        <stp>T_CVol</stp>
        <stp/>
        <stp>T</stp>
        <tr r="L36" s="2"/>
      </tp>
      <tp>
        <v>11</v>
        <stp/>
        <stp>ContractData</stp>
        <stp>C.US.ZCEX183900</stp>
        <stp>T_CVol</stp>
        <stp/>
        <stp>T</stp>
        <tr r="L35" s="2"/>
      </tp>
      <tp>
        <v>25</v>
        <stp/>
        <stp>ContractData</stp>
        <stp>P.US.ZCEX183550</stp>
        <stp>T_CVol</stp>
        <stp/>
        <stp>T</stp>
        <tr r="L28" s="3"/>
      </tp>
      <tp>
        <v>0</v>
        <stp/>
        <stp>ContractData</stp>
        <stp>P.US.ZCEX183500</stp>
        <stp>T_CVol</stp>
        <stp/>
        <stp>T</stp>
        <tr r="L27" s="3"/>
      </tp>
      <tp>
        <v>0</v>
        <stp/>
        <stp>ContractData</stp>
        <stp>P.US.ZCEX183450</stp>
        <stp>T_CVol</stp>
        <stp/>
        <stp>T</stp>
        <tr r="L26" s="3"/>
      </tp>
      <tp>
        <v>0</v>
        <stp/>
        <stp>ContractData</stp>
        <stp>P.US.ZCEX183400</stp>
        <stp>T_CVol</stp>
        <stp/>
        <stp>T</stp>
        <tr r="L25" s="3"/>
      </tp>
      <tp>
        <v>549</v>
        <stp/>
        <stp>ContractData</stp>
        <stp>P.US.ZCEX183750</stp>
        <stp>T_CVol</stp>
        <stp/>
        <stp>T</stp>
        <tr r="L32" s="3"/>
      </tp>
      <tp>
        <v>1799</v>
        <stp/>
        <stp>ContractData</stp>
        <stp>P.US.ZCEX183700</stp>
        <stp>T_CVol</stp>
        <stp/>
        <stp>T</stp>
        <tr r="L31" s="3"/>
      </tp>
      <tp>
        <v>1938</v>
        <stp/>
        <stp>ContractData</stp>
        <stp>P.US.ZCEX183650</stp>
        <stp>T_CVol</stp>
        <stp/>
        <stp>T</stp>
        <tr r="L30" s="3"/>
      </tp>
      <tp>
        <v>1346</v>
        <stp/>
        <stp>ContractData</stp>
        <stp>P.US.ZCEX183600</stp>
        <stp>T_CVol</stp>
        <stp/>
        <stp>T</stp>
        <tr r="L29" s="3"/>
      </tp>
      <tp>
        <v>0</v>
        <stp/>
        <stp>ContractData</stp>
        <stp>P.US.ZCEX183150</stp>
        <stp>T_CVol</stp>
        <stp/>
        <stp>T</stp>
        <tr r="L20" s="3"/>
      </tp>
      <tp>
        <v>0</v>
        <stp/>
        <stp>ContractData</stp>
        <stp>P.US.ZCEX183100</stp>
        <stp>T_CVol</stp>
        <stp/>
        <stp>T</stp>
        <tr r="L19" s="3"/>
      </tp>
      <tp>
        <v>0</v>
        <stp/>
        <stp>ContractData</stp>
        <stp>P.US.ZCEX183050</stp>
        <stp>T_CVol</stp>
        <stp/>
        <stp>T</stp>
        <tr r="L18" s="3"/>
      </tp>
      <tp>
        <v>0</v>
        <stp/>
        <stp>ContractData</stp>
        <stp>P.US.ZCEX183000</stp>
        <stp>T_CVol</stp>
        <stp/>
        <stp>T</stp>
        <tr r="L17" s="3"/>
      </tp>
      <tp>
        <v>7</v>
        <stp/>
        <stp>ContractData</stp>
        <stp>P.US.ZCEX183350</stp>
        <stp>T_CVol</stp>
        <stp/>
        <stp>T</stp>
        <tr r="L24" s="3"/>
      </tp>
      <tp>
        <v>0</v>
        <stp/>
        <stp>ContractData</stp>
        <stp>P.US.ZCEX183300</stp>
        <stp>T_CVol</stp>
        <stp/>
        <stp>T</stp>
        <tr r="L23" s="3"/>
      </tp>
      <tp>
        <v>0</v>
        <stp/>
        <stp>ContractData</stp>
        <stp>P.US.ZCEX183250</stp>
        <stp>T_CVol</stp>
        <stp/>
        <stp>T</stp>
        <tr r="L22" s="3"/>
      </tp>
      <tp>
        <v>0</v>
        <stp/>
        <stp>ContractData</stp>
        <stp>P.US.ZCEX183200</stp>
        <stp>T_CVol</stp>
        <stp/>
        <stp>T</stp>
        <tr r="L21" s="3"/>
      </tp>
      <tp>
        <v>0</v>
        <stp/>
        <stp>ContractData</stp>
        <stp>P.US.ZCEX183950</stp>
        <stp>T_CVol</stp>
        <stp/>
        <stp>T</stp>
        <tr r="L36" s="3"/>
      </tp>
      <tp>
        <v>0</v>
        <stp/>
        <stp>ContractData</stp>
        <stp>P.US.ZCEX183900</stp>
        <stp>T_CVol</stp>
        <stp/>
        <stp>T</stp>
        <tr r="L35" s="3"/>
      </tp>
      <tp>
        <v>0</v>
        <stp/>
        <stp>ContractData</stp>
        <stp>P.US.ZCEX183850</stp>
        <stp>T_CVol</stp>
        <stp/>
        <stp>T</stp>
        <tr r="L34" s="3"/>
      </tp>
      <tp>
        <v>91</v>
        <stp/>
        <stp>ContractData</stp>
        <stp>P.US.ZCEX183800</stp>
        <stp>T_CVol</stp>
        <stp/>
        <stp>T</stp>
        <tr r="L33" s="3"/>
      </tp>
      <tp>
        <v>0</v>
        <stp/>
        <stp>ContractData</stp>
        <stp>C.US.ZCEX184650</stp>
        <stp>T_CVol</stp>
        <stp/>
        <stp>T</stp>
        <tr r="L50" s="2"/>
      </tp>
      <tp>
        <v>0</v>
        <stp/>
        <stp>ContractData</stp>
        <stp>C.US.ZCEX184600</stp>
        <stp>T_CVol</stp>
        <stp/>
        <stp>T</stp>
        <tr r="L49" s="2"/>
      </tp>
      <tp>
        <v>0</v>
        <stp/>
        <stp>ContractData</stp>
        <stp>C.US.ZCEX184750</stp>
        <stp>T_CVol</stp>
        <stp/>
        <stp>T</stp>
        <tr r="L52" s="2"/>
      </tp>
      <tp>
        <v>0</v>
        <stp/>
        <stp>ContractData</stp>
        <stp>C.US.ZCEX184700</stp>
        <stp>T_CVol</stp>
        <stp/>
        <stp>T</stp>
        <tr r="L51" s="2"/>
      </tp>
      <tp>
        <v>0</v>
        <stp/>
        <stp>ContractData</stp>
        <stp>C.US.ZCEX184450</stp>
        <stp>T_CVol</stp>
        <stp/>
        <stp>T</stp>
        <tr r="L46" s="2"/>
      </tp>
      <tp>
        <v>0</v>
        <stp/>
        <stp>ContractData</stp>
        <stp>C.US.ZCEX184400</stp>
        <stp>T_CVol</stp>
        <stp/>
        <stp>T</stp>
        <tr r="L45" s="2"/>
      </tp>
      <tp>
        <v>0</v>
        <stp/>
        <stp>ContractData</stp>
        <stp>C.US.ZCEX184550</stp>
        <stp>T_CVol</stp>
        <stp/>
        <stp>T</stp>
        <tr r="L48" s="2"/>
      </tp>
      <tp>
        <v>0</v>
        <stp/>
        <stp>ContractData</stp>
        <stp>C.US.ZCEX184500</stp>
        <stp>T_CVol</stp>
        <stp/>
        <stp>T</stp>
        <tr r="L47" s="2"/>
      </tp>
      <tp>
        <v>0</v>
        <stp/>
        <stp>ContractData</stp>
        <stp>C.US.ZCEX184250</stp>
        <stp>T_CVol</stp>
        <stp/>
        <stp>T</stp>
        <tr r="L42" s="2"/>
      </tp>
      <tp>
        <v>0</v>
        <stp/>
        <stp>ContractData</stp>
        <stp>C.US.ZCEX184200</stp>
        <stp>T_CVol</stp>
        <stp/>
        <stp>T</stp>
        <tr r="L41" s="2"/>
      </tp>
      <tp>
        <v>0</v>
        <stp/>
        <stp>ContractData</stp>
        <stp>C.US.ZCEX184350</stp>
        <stp>T_CVol</stp>
        <stp/>
        <stp>T</stp>
        <tr r="L44" s="2"/>
      </tp>
      <tp>
        <v>0</v>
        <stp/>
        <stp>ContractData</stp>
        <stp>C.US.ZCEX184300</stp>
        <stp>T_CVol</stp>
        <stp/>
        <stp>T</stp>
        <tr r="L43" s="2"/>
      </tp>
      <tp>
        <v>2</v>
        <stp/>
        <stp>ContractData</stp>
        <stp>C.US.ZCEX184050</stp>
        <stp>T_CVol</stp>
        <stp/>
        <stp>T</stp>
        <tr r="L38" s="2"/>
      </tp>
      <tp>
        <v>1</v>
        <stp/>
        <stp>ContractData</stp>
        <stp>C.US.ZCEX184000</stp>
        <stp>T_CVol</stp>
        <stp/>
        <stp>T</stp>
        <tr r="L37" s="2"/>
      </tp>
      <tp>
        <v>0</v>
        <stp/>
        <stp>ContractData</stp>
        <stp>C.US.ZCEX184150</stp>
        <stp>T_CVol</stp>
        <stp/>
        <stp>T</stp>
        <tr r="L40" s="2"/>
      </tp>
      <tp>
        <v>0</v>
        <stp/>
        <stp>ContractData</stp>
        <stp>C.US.ZCEX184100</stp>
        <stp>T_CVol</stp>
        <stp/>
        <stp>T</stp>
        <tr r="L39" s="2"/>
      </tp>
      <tp>
        <v>0</v>
        <stp/>
        <stp>ContractData</stp>
        <stp>C.US.ZCEX184850</stp>
        <stp>T_CVol</stp>
        <stp/>
        <stp>T</stp>
        <tr r="L54" s="2"/>
      </tp>
      <tp>
        <v>0</v>
        <stp/>
        <stp>ContractData</stp>
        <stp>C.US.ZCEX184800</stp>
        <stp>T_CVol</stp>
        <stp/>
        <stp>T</stp>
        <tr r="L53" s="2"/>
      </tp>
      <tp>
        <v>0</v>
        <stp/>
        <stp>ContractData</stp>
        <stp>C.US.ZCEX184950</stp>
        <stp>T_CVol</stp>
        <stp/>
        <stp>T</stp>
        <tr r="L56" s="2"/>
      </tp>
      <tp>
        <v>0</v>
        <stp/>
        <stp>ContractData</stp>
        <stp>C.US.ZCEX184900</stp>
        <stp>T_CVol</stp>
        <stp/>
        <stp>T</stp>
        <tr r="L55" s="2"/>
      </tp>
      <tp>
        <v>0</v>
        <stp/>
        <stp>ContractData</stp>
        <stp>P.US.ZCEX184550</stp>
        <stp>T_CVol</stp>
        <stp/>
        <stp>T</stp>
        <tr r="L48" s="3"/>
      </tp>
      <tp>
        <v>0</v>
        <stp/>
        <stp>ContractData</stp>
        <stp>P.US.ZCEX184500</stp>
        <stp>T_CVol</stp>
        <stp/>
        <stp>T</stp>
        <tr r="L47" s="3"/>
      </tp>
      <tp>
        <v>0</v>
        <stp/>
        <stp>ContractData</stp>
        <stp>P.US.ZCEX184450</stp>
        <stp>T_CVol</stp>
        <stp/>
        <stp>T</stp>
        <tr r="L46" s="3"/>
      </tp>
      <tp>
        <v>0</v>
        <stp/>
        <stp>ContractData</stp>
        <stp>P.US.ZCEX184400</stp>
        <stp>T_CVol</stp>
        <stp/>
        <stp>T</stp>
        <tr r="L45" s="3"/>
      </tp>
      <tp>
        <v>0</v>
        <stp/>
        <stp>ContractData</stp>
        <stp>P.US.ZCEX184750</stp>
        <stp>T_CVol</stp>
        <stp/>
        <stp>T</stp>
        <tr r="L52" s="3"/>
      </tp>
      <tp>
        <v>0</v>
        <stp/>
        <stp>ContractData</stp>
        <stp>P.US.ZCEX184700</stp>
        <stp>T_CVol</stp>
        <stp/>
        <stp>T</stp>
        <tr r="L51" s="3"/>
      </tp>
      <tp>
        <v>0</v>
        <stp/>
        <stp>ContractData</stp>
        <stp>P.US.ZCEX184650</stp>
        <stp>T_CVol</stp>
        <stp/>
        <stp>T</stp>
        <tr r="L50" s="3"/>
      </tp>
      <tp>
        <v>0</v>
        <stp/>
        <stp>ContractData</stp>
        <stp>P.US.ZCEX184600</stp>
        <stp>T_CVol</stp>
        <stp/>
        <stp>T</stp>
        <tr r="L49" s="3"/>
      </tp>
      <tp>
        <v>0</v>
        <stp/>
        <stp>ContractData</stp>
        <stp>P.US.ZCEX184150</stp>
        <stp>T_CVol</stp>
        <stp/>
        <stp>T</stp>
        <tr r="L40" s="3"/>
      </tp>
      <tp>
        <v>0</v>
        <stp/>
        <stp>ContractData</stp>
        <stp>P.US.ZCEX184100</stp>
        <stp>T_CVol</stp>
        <stp/>
        <stp>T</stp>
        <tr r="L39" s="3"/>
      </tp>
      <tp>
        <v>0</v>
        <stp/>
        <stp>ContractData</stp>
        <stp>P.US.ZCEX184050</stp>
        <stp>T_CVol</stp>
        <stp/>
        <stp>T</stp>
        <tr r="L38" s="3"/>
      </tp>
      <tp>
        <v>20</v>
        <stp/>
        <stp>ContractData</stp>
        <stp>P.US.ZCEX184000</stp>
        <stp>T_CVol</stp>
        <stp/>
        <stp>T</stp>
        <tr r="L37" s="3"/>
      </tp>
      <tp>
        <v>0</v>
        <stp/>
        <stp>ContractData</stp>
        <stp>P.US.ZCEX184350</stp>
        <stp>T_CVol</stp>
        <stp/>
        <stp>T</stp>
        <tr r="L44" s="3"/>
      </tp>
      <tp>
        <v>0</v>
        <stp/>
        <stp>ContractData</stp>
        <stp>P.US.ZCEX184300</stp>
        <stp>T_CVol</stp>
        <stp/>
        <stp>T</stp>
        <tr r="L43" s="3"/>
      </tp>
      <tp>
        <v>0</v>
        <stp/>
        <stp>ContractData</stp>
        <stp>P.US.ZCEX184250</stp>
        <stp>T_CVol</stp>
        <stp/>
        <stp>T</stp>
        <tr r="L42" s="3"/>
      </tp>
      <tp>
        <v>0</v>
        <stp/>
        <stp>ContractData</stp>
        <stp>P.US.ZCEX184200</stp>
        <stp>T_CVol</stp>
        <stp/>
        <stp>T</stp>
        <tr r="L41" s="3"/>
      </tp>
      <tp>
        <v>0</v>
        <stp/>
        <stp>ContractData</stp>
        <stp>P.US.ZCEX184950</stp>
        <stp>T_CVol</stp>
        <stp/>
        <stp>T</stp>
        <tr r="L56" s="3"/>
      </tp>
      <tp>
        <v>0</v>
        <stp/>
        <stp>ContractData</stp>
        <stp>P.US.ZCEX184900</stp>
        <stp>T_CVol</stp>
        <stp/>
        <stp>T</stp>
        <tr r="L55" s="3"/>
      </tp>
      <tp>
        <v>0</v>
        <stp/>
        <stp>ContractData</stp>
        <stp>P.US.ZCEX184850</stp>
        <stp>T_CVol</stp>
        <stp/>
        <stp>T</stp>
        <tr r="L54" s="3"/>
      </tp>
      <tp>
        <v>0</v>
        <stp/>
        <stp>ContractData</stp>
        <stp>P.US.ZCEX184800</stp>
        <stp>T_CVol</stp>
        <stp/>
        <stp>T</stp>
        <tr r="L53" s="3"/>
      </tp>
      <tp>
        <v>0</v>
        <stp/>
        <stp>ContractData</stp>
        <stp>C.US.ZCEX185200</stp>
        <stp>T_CVol</stp>
        <stp/>
        <stp>T</stp>
        <tr r="L61" s="2"/>
      </tp>
      <tp>
        <v>0</v>
        <stp/>
        <stp>ContractData</stp>
        <stp>C.US.ZCEX185050</stp>
        <stp>T_CVol</stp>
        <stp/>
        <stp>T</stp>
        <tr r="L58" s="2"/>
      </tp>
      <tp>
        <v>0</v>
        <stp/>
        <stp>ContractData</stp>
        <stp>C.US.ZCEX185000</stp>
        <stp>T_CVol</stp>
        <stp/>
        <stp>T</stp>
        <tr r="L57" s="2"/>
      </tp>
      <tp>
        <v>0</v>
        <stp/>
        <stp>ContractData</stp>
        <stp>C.US.ZCEX185150</stp>
        <stp>T_CVol</stp>
        <stp/>
        <stp>T</stp>
        <tr r="L60" s="2"/>
      </tp>
      <tp>
        <v>0</v>
        <stp/>
        <stp>ContractData</stp>
        <stp>C.US.ZCEX185100</stp>
        <stp>T_CVol</stp>
        <stp/>
        <stp>T</stp>
        <tr r="L59" s="2"/>
      </tp>
      <tp>
        <v>0</v>
        <stp/>
        <stp>ContractData</stp>
        <stp>P.US.ZCEX185150</stp>
        <stp>T_CVol</stp>
        <stp/>
        <stp>T</stp>
        <tr r="L60" s="3"/>
      </tp>
      <tp>
        <v>0</v>
        <stp/>
        <stp>ContractData</stp>
        <stp>P.US.ZCEX185100</stp>
        <stp>T_CVol</stp>
        <stp/>
        <stp>T</stp>
        <tr r="L59" s="3"/>
      </tp>
      <tp>
        <v>0</v>
        <stp/>
        <stp>ContractData</stp>
        <stp>P.US.ZCEX185050</stp>
        <stp>T_CVol</stp>
        <stp/>
        <stp>T</stp>
        <tr r="L58" s="3"/>
      </tp>
      <tp>
        <v>0</v>
        <stp/>
        <stp>ContractData</stp>
        <stp>P.US.ZCEX185000</stp>
        <stp>T_CVol</stp>
        <stp/>
        <stp>T</stp>
        <tr r="L57" s="3"/>
      </tp>
      <tp>
        <v>0</v>
        <stp/>
        <stp>ContractData</stp>
        <stp>P.US.ZCEX185200</stp>
        <stp>T_CVol</stp>
        <stp/>
        <stp>T</stp>
        <tr r="L61" s="3"/>
      </tp>
      <tp t="s">
        <v>5'0</v>
        <stp/>
        <stp>ContractData</stp>
        <stp>C.US.ZCEX183700</stp>
        <stp>Open</stp>
        <stp/>
        <stp>B</stp>
        <tr r="G6" s="1"/>
      </tp>
      <tp>
        <v>43399</v>
        <stp/>
        <stp>ContractData</stp>
        <stp>C.US.ZCEX183700</stp>
        <stp>ExpirationDate</stp>
        <stp/>
        <stp>T</stp>
        <tr r="D4" s="1"/>
      </tp>
      <tp t="s">
        <v>5'0</v>
        <stp/>
        <stp>ContractData</stp>
        <stp>C.US.ZCEX183700</stp>
        <stp>High</stp>
        <stp/>
        <stp>B</stp>
        <tr r="H6" s="1"/>
      </tp>
      <tp t="s">
        <v>3'0</v>
        <stp/>
        <stp>ContractData</stp>
        <stp>P.US.ZCEX183700</stp>
        <stp>LastTradeorSettle</stp>
        <stp/>
        <stp>B</stp>
        <tr r="W6" s="1"/>
      </tp>
      <tp t="s">
        <v>3'5</v>
        <stp/>
        <stp>ContractData</stp>
        <stp>C.US.ZCEX183700</stp>
        <stp>LastTradeorSettle</stp>
        <stp/>
        <stp>B</stp>
        <tr r="L6" s="1"/>
      </tp>
      <tp t="s">
        <v/>
        <stp/>
        <stp>ContractData</stp>
        <stp>OptVal(C.US.ZCEX185150,ImpliedVolatility,"Black")</stp>
        <stp>Close</stp>
        <tr r="D60" s="2"/>
      </tp>
      <tp t="s">
        <v/>
        <stp/>
        <stp>ContractData</stp>
        <stp>OptVal(C.US.ZCEX185050,ImpliedVolatility,"Black")</stp>
        <stp>Close</stp>
        <tr r="D58" s="2"/>
      </tp>
      <tp t="s">
        <v/>
        <stp/>
        <stp>ContractData</stp>
        <stp>OptVal(P.US.ZCEX185050,ImpliedVolatility,"Black")</stp>
        <stp>Close</stp>
        <tr r="D58" s="3"/>
      </tp>
      <tp t="s">
        <v/>
        <stp/>
        <stp>ContractData</stp>
        <stp>OptVal(P.US.ZCEX185150,ImpliedVolatility,"Black")</stp>
        <stp>Close</stp>
        <tr r="D60" s="3"/>
      </tp>
      <tp t="s">
        <v/>
        <stp/>
        <stp>ContractData</stp>
        <stp>OptVal(C.US.ZCEX184950,ImpliedVolatility,"Black")</stp>
        <stp>Close</stp>
        <tr r="D56" s="2"/>
      </tp>
      <tp t="s">
        <v/>
        <stp/>
        <stp>ContractData</stp>
        <stp>OptVal(C.US.ZCEX184850,ImpliedVolatility,"Black")</stp>
        <stp>Close</stp>
        <tr r="D54" s="2"/>
      </tp>
      <tp>
        <v>70.254999999999995</v>
        <stp/>
        <stp>ContractData</stp>
        <stp>OptVal(C.US.ZCEX184750,ImpliedVolatility,"Black")</stp>
        <stp>Close</stp>
        <tr r="D52" s="2"/>
      </tp>
      <tp>
        <v>65.025000000000006</v>
        <stp/>
        <stp>ContractData</stp>
        <stp>OptVal(C.US.ZCEX184650,ImpliedVolatility,"Black")</stp>
        <stp>Close</stp>
        <tr r="D50" s="2"/>
      </tp>
      <tp>
        <v>59.618000000000002</v>
        <stp/>
        <stp>ContractData</stp>
        <stp>OptVal(C.US.ZCEX184550,ImpliedVolatility,"Black")</stp>
        <stp>Close</stp>
        <tr r="D48" s="2"/>
      </tp>
      <tp>
        <v>54.017000000000003</v>
        <stp/>
        <stp>ContractData</stp>
        <stp>OptVal(C.US.ZCEX184450,ImpliedVolatility,"Black")</stp>
        <stp>Close</stp>
        <tr r="D46" s="2"/>
      </tp>
      <tp>
        <v>48.206000000000003</v>
        <stp/>
        <stp>ContractData</stp>
        <stp>OptVal(C.US.ZCEX184350,ImpliedVolatility,"Black")</stp>
        <stp>Close</stp>
        <tr r="D44" s="2"/>
      </tp>
      <tp>
        <v>42.151000000000003</v>
        <stp/>
        <stp>ContractData</stp>
        <stp>OptVal(C.US.ZCEX184250,ImpliedVolatility,"Black")</stp>
        <stp>Close</stp>
        <tr r="D42" s="2"/>
      </tp>
      <tp>
        <v>35.817999999999998</v>
        <stp/>
        <stp>ContractData</stp>
        <stp>OptVal(C.US.ZCEX184150,ImpliedVolatility,"Black")</stp>
        <stp>Close</stp>
        <tr r="D40" s="2"/>
      </tp>
      <tp>
        <v>29.157</v>
        <stp/>
        <stp>ContractData</stp>
        <stp>OptVal(C.US.ZCEX184050,ImpliedVolatility,"Black")</stp>
        <stp>Close</stp>
        <tr r="D38" s="2"/>
      </tp>
      <tp t="s">
        <v/>
        <stp/>
        <stp>ContractData</stp>
        <stp>OptVal(P.US.ZCEX184850,ImpliedVolatility,"Black")</stp>
        <stp>Close</stp>
        <tr r="D54" s="3"/>
      </tp>
      <tp t="s">
        <v/>
        <stp/>
        <stp>ContractData</stp>
        <stp>OptVal(P.US.ZCEX184950,ImpliedVolatility,"Black")</stp>
        <stp>Close</stp>
        <tr r="D56" s="3"/>
      </tp>
      <tp>
        <v>174.066</v>
        <stp/>
        <stp>ContractData</stp>
        <stp>OptVal(P.US.ZCEX184450,ImpliedVolatility,"Black")</stp>
        <stp>Close</stp>
        <tr r="D46" s="3"/>
      </tp>
      <tp>
        <v>184.7</v>
        <stp/>
        <stp>ContractData</stp>
        <stp>OptVal(P.US.ZCEX184550,ImpliedVolatility,"Black")</stp>
        <stp>Close</stp>
        <tr r="D48" s="3"/>
      </tp>
      <tp>
        <v>194.84700000000001</v>
        <stp/>
        <stp>ContractData</stp>
        <stp>OptVal(P.US.ZCEX184650,ImpliedVolatility,"Black")</stp>
        <stp>Close</stp>
        <tr r="D50" s="3"/>
      </tp>
      <tp>
        <v>204.559</v>
        <stp/>
        <stp>ContractData</stp>
        <stp>OptVal(P.US.ZCEX184750,ImpliedVolatility,"Black")</stp>
        <stp>Close</stp>
        <tr r="D52" s="3"/>
      </tp>
      <tp>
        <v>124.97799999999999</v>
        <stp/>
        <stp>ContractData</stp>
        <stp>OptVal(P.US.ZCEX184050,ImpliedVolatility,"Black")</stp>
        <stp>Close</stp>
        <tr r="D38" s="3"/>
      </tp>
      <tp>
        <v>138.465</v>
        <stp/>
        <stp>ContractData</stp>
        <stp>OptVal(P.US.ZCEX184150,ImpliedVolatility,"Black")</stp>
        <stp>Close</stp>
        <tr r="D40" s="3"/>
      </tp>
      <tp>
        <v>151.04599999999999</v>
        <stp/>
        <stp>ContractData</stp>
        <stp>OptVal(P.US.ZCEX184250,ImpliedVolatility,"Black")</stp>
        <stp>Close</stp>
        <tr r="D42" s="3"/>
      </tp>
      <tp>
        <v>162.875</v>
        <stp/>
        <stp>ContractData</stp>
        <stp>OptVal(P.US.ZCEX184350,ImpliedVolatility,"Black")</stp>
        <stp>Close</stp>
        <tr r="D44" s="3"/>
      </tp>
      <tp>
        <v>22.077999999999999</v>
        <stp/>
        <stp>ContractData</stp>
        <stp>OptVal(C.US.ZCEX183950,ImpliedVolatility,"Black")</stp>
        <stp>Close</stp>
        <tr r="D36" s="2"/>
      </tp>
      <tp>
        <v>18.221</v>
        <stp/>
        <stp>ContractData</stp>
        <stp>OptVal(C.US.ZCEX183850,ImpliedVolatility,"Black")</stp>
        <stp>Close</stp>
        <tr r="D34" s="2"/>
      </tp>
      <tp>
        <v>15.113</v>
        <stp/>
        <stp>ContractData</stp>
        <stp>OptVal(C.US.ZCEX183750,ImpliedVolatility,"Black")</stp>
        <stp>Close</stp>
        <tr r="D32" s="2"/>
      </tp>
      <tp>
        <v>13.723000000000001</v>
        <stp/>
        <stp>ContractData</stp>
        <stp>OptVal(C.US.ZCEX183650,ImpliedVolatility,"Black")</stp>
        <stp>Close</stp>
        <tr r="D30" s="2"/>
      </tp>
      <tp>
        <v>38.023000000000003</v>
        <stp/>
        <stp>ContractData</stp>
        <stp>OptVal(C.US.ZCEX183550,ImpliedVolatility,"Black")</stp>
        <stp>Close</stp>
        <tr r="D28" s="2"/>
      </tp>
      <tp>
        <v>49.268000000000001</v>
        <stp/>
        <stp>ContractData</stp>
        <stp>OptVal(C.US.ZCEX183450,ImpliedVolatility,"Black")</stp>
        <stp>Close</stp>
        <tr r="D26" s="2"/>
      </tp>
      <tp>
        <v>137.95599999999999</v>
        <stp/>
        <stp>ContractData</stp>
        <stp>OptVal(C.US.ZCEX183350,ImpliedVolatility,"Black")</stp>
        <stp>Close</stp>
        <tr r="D24" s="2"/>
      </tp>
      <tp>
        <v>158.28299999999999</v>
        <stp/>
        <stp>ContractData</stp>
        <stp>OptVal(C.US.ZCEX183250,ImpliedVolatility,"Black")</stp>
        <stp>Close</stp>
        <tr r="D22" s="2"/>
      </tp>
      <tp>
        <v>177.2</v>
        <stp/>
        <stp>ContractData</stp>
        <stp>OptVal(C.US.ZCEX183150,ImpliedVolatility,"Black")</stp>
        <stp>Close</stp>
        <tr r="D20" s="2"/>
      </tp>
      <tp>
        <v>196.22399999999999</v>
        <stp/>
        <stp>ContractData</stp>
        <stp>OptVal(C.US.ZCEX183050,ImpliedVolatility,"Black")</stp>
        <stp>Close</stp>
        <tr r="D18" s="2"/>
      </tp>
      <tp t="s">
        <v/>
        <stp/>
        <stp>ContractData</stp>
        <stp>OptVal(P.US.ZCEX183850,ImpliedVolatility,"Black")</stp>
        <stp>Close</stp>
        <tr r="D34" s="3"/>
      </tp>
      <tp t="s">
        <v/>
        <stp/>
        <stp>ContractData</stp>
        <stp>OptVal(P.US.ZCEX183950,ImpliedVolatility,"Black")</stp>
        <stp>Close</stp>
        <tr r="D36" s="3"/>
      </tp>
      <tp>
        <v>24.841000000000001</v>
        <stp/>
        <stp>ContractData</stp>
        <stp>OptVal(P.US.ZCEX183450,ImpliedVolatility,"Black")</stp>
        <stp>Close</stp>
        <tr r="D26" s="3"/>
      </tp>
      <tp>
        <v>18.677</v>
        <stp/>
        <stp>ContractData</stp>
        <stp>OptVal(P.US.ZCEX183550,ImpliedVolatility,"Black")</stp>
        <stp>Close</stp>
        <tr r="D28" s="3"/>
      </tp>
      <tp>
        <v>15.178000000000001</v>
        <stp/>
        <stp>ContractData</stp>
        <stp>OptVal(P.US.ZCEX183650,ImpliedVolatility,"Black")</stp>
        <stp>Close</stp>
        <tr r="D30" s="3"/>
      </tp>
      <tp>
        <v>14.202999999999999</v>
        <stp/>
        <stp>ContractData</stp>
        <stp>OptVal(P.US.ZCEX183750,ImpliedVolatility,"Black")</stp>
        <stp>Close</stp>
        <tr r="D32" s="3"/>
      </tp>
      <tp>
        <v>58.533999999999999</v>
        <stp/>
        <stp>ContractData</stp>
        <stp>OptVal(P.US.ZCEX183050,ImpliedVolatility,"Black")</stp>
        <stp>Close</stp>
        <tr r="D18" s="3"/>
      </tp>
      <tp>
        <v>49.935000000000002</v>
        <stp/>
        <stp>ContractData</stp>
        <stp>OptVal(P.US.ZCEX183150,ImpliedVolatility,"Black")</stp>
        <stp>Close</stp>
        <tr r="D20" s="3"/>
      </tp>
      <tp>
        <v>41.637999999999998</v>
        <stp/>
        <stp>ContractData</stp>
        <stp>OptVal(P.US.ZCEX183250,ImpliedVolatility,"Black")</stp>
        <stp>Close</stp>
        <tr r="D22" s="3"/>
      </tp>
      <tp>
        <v>33.241999999999997</v>
        <stp/>
        <stp>ContractData</stp>
        <stp>OptVal(P.US.ZCEX183350,ImpliedVolatility,"Black")</stp>
        <stp>Close</stp>
        <tr r="D24" s="3"/>
      </tp>
      <tp>
        <v>215.46799999999999</v>
        <stp/>
        <stp>ContractData</stp>
        <stp>OptVal(C.US.ZCEX182950,ImpliedVolatility,"Black")</stp>
        <stp>Close</stp>
        <tr r="D16" s="2"/>
      </tp>
      <tp>
        <v>235.03899999999999</v>
        <stp/>
        <stp>ContractData</stp>
        <stp>OptVal(C.US.ZCEX182850,ImpliedVolatility,"Black")</stp>
        <stp>Close</stp>
        <tr r="D14" s="2"/>
      </tp>
      <tp>
        <v>255.02799999999999</v>
        <stp/>
        <stp>ContractData</stp>
        <stp>OptVal(C.US.ZCEX182750,ImpliedVolatility,"Black")</stp>
        <stp>Close</stp>
        <tr r="D12" s="2"/>
      </tp>
      <tp>
        <v>275.52199999999999</v>
        <stp/>
        <stp>ContractData</stp>
        <stp>OptVal(C.US.ZCEX182650,ImpliedVolatility,"Black")</stp>
        <stp>Close</stp>
        <tr r="D10" s="2"/>
      </tp>
      <tp t="s">
        <v/>
        <stp/>
        <stp>ContractData</stp>
        <stp>OptVal(C.US.ZCEX182550,ImpliedVolatility,"Black")</stp>
        <stp>Close</stp>
        <tr r="D8" s="2"/>
      </tp>
      <tp t="s">
        <v/>
        <stp/>
        <stp>ContractData</stp>
        <stp>OptVal(C.US.ZCEX182450,ImpliedVolatility,"Black")</stp>
        <stp>Close</stp>
        <tr r="D6" s="2"/>
      </tp>
      <tp t="s">
        <v/>
        <stp/>
        <stp>ContractData</stp>
        <stp>OptVal(C.US.ZCEX182350,ImpliedVolatility,"Black")</stp>
        <stp>Close</stp>
        <tr r="D4" s="2"/>
      </tp>
      <tp t="s">
        <v/>
        <stp/>
        <stp>ContractData</stp>
        <stp>OptVal(C.US.ZCEX182250,ImpliedVolatility,"Black")</stp>
        <stp>Close</stp>
        <tr r="D2" s="2"/>
      </tp>
      <tp>
        <v>76.257999999999996</v>
        <stp/>
        <stp>ContractData</stp>
        <stp>OptVal(P.US.ZCEX182850,ImpliedVolatility,"Black")</stp>
        <stp>Close</stp>
        <tr r="D14" s="3"/>
      </tp>
      <tp>
        <v>67.298000000000002</v>
        <stp/>
        <stp>ContractData</stp>
        <stp>OptVal(P.US.ZCEX182950,ImpliedVolatility,"Black")</stp>
        <stp>Close</stp>
        <tr r="D16" s="3"/>
      </tp>
      <tp t="s">
        <v/>
        <stp/>
        <stp>ContractData</stp>
        <stp>OptVal(P.US.ZCEX182450,ImpliedVolatility,"Black")</stp>
        <stp>Close</stp>
        <tr r="D6" s="3"/>
      </tp>
      <tp t="s">
        <v/>
        <stp/>
        <stp>ContractData</stp>
        <stp>OptVal(P.US.ZCEX182550,ImpliedVolatility,"Black")</stp>
        <stp>Close</stp>
        <tr r="D8" s="3"/>
      </tp>
      <tp>
        <v>95.078999999999994</v>
        <stp/>
        <stp>ContractData</stp>
        <stp>OptVal(P.US.ZCEX182650,ImpliedVolatility,"Black")</stp>
        <stp>Close</stp>
        <tr r="D10" s="3"/>
      </tp>
      <tp>
        <v>85.454999999999998</v>
        <stp/>
        <stp>ContractData</stp>
        <stp>OptVal(P.US.ZCEX182750,ImpliedVolatility,"Black")</stp>
        <stp>Close</stp>
        <tr r="D12" s="3"/>
      </tp>
      <tp t="s">
        <v/>
        <stp/>
        <stp>ContractData</stp>
        <stp>OptVal(P.US.ZCEX182250,ImpliedVolatility,"Black")</stp>
        <stp>Close</stp>
        <tr r="D2" s="3"/>
      </tp>
      <tp t="s">
        <v/>
        <stp/>
        <stp>ContractData</stp>
        <stp>OptVal(P.US.ZCEX182350,ImpliedVolatility,"Black")</stp>
        <stp>Close</stp>
        <tr r="D4" s="3"/>
      </tp>
      <tp t="s">
        <v>2'2</v>
        <stp/>
        <stp>ContractData</stp>
        <stp>P.US.ZCEX183700</stp>
        <stp>Open</stp>
        <stp/>
        <stp>B</stp>
        <tr r="Y6" s="1"/>
      </tp>
      <tp>
        <v>8</v>
        <stp/>
        <stp>ContractData</stp>
        <stp>C.US.ZCEX183700</stp>
        <stp>OptionDaysToExp</stp>
        <stp/>
        <stp>T</stp>
        <tr r="E4" s="1"/>
      </tp>
      <tp>
        <v>1</v>
        <stp/>
        <stp>ContractData</stp>
        <stp>C.US.ZCEX183700</stp>
        <stp>VolumeLastTrade</stp>
        <stp/>
        <stp>T</stp>
        <tr r="M6" s="1"/>
      </tp>
      <tp>
        <v>1</v>
        <stp/>
        <stp>ContractData</stp>
        <stp>P.US.ZCEX183700</stp>
        <stp>VolumeLastTrade</stp>
        <stp/>
        <stp>T</stp>
        <tr r="X6" s="1"/>
      </tp>
      <tp t="s">
        <v/>
        <stp/>
        <stp>ContractData</stp>
        <stp>OptVal(C.US.ZCEX185200,ImpliedVolatility,"Black")</stp>
        <stp>Close</stp>
        <tr r="D61" s="2"/>
      </tp>
      <tp t="s">
        <v/>
        <stp/>
        <stp>ContractData</stp>
        <stp>OptVal(C.US.ZCEX185100,ImpliedVolatility,"Black")</stp>
        <stp>Close</stp>
        <tr r="D59" s="2"/>
      </tp>
      <tp t="s">
        <v/>
        <stp/>
        <stp>ContractData</stp>
        <stp>OptVal(C.US.ZCEX185000,ImpliedVolatility,"Black")</stp>
        <stp>Close</stp>
        <tr r="D57" s="2"/>
      </tp>
      <tp t="s">
        <v/>
        <stp/>
        <stp>ContractData</stp>
        <stp>OptVal(P.US.ZCEX185000,ImpliedVolatility,"Black")</stp>
        <stp>Close</stp>
        <tr r="D57" s="3"/>
      </tp>
      <tp t="s">
        <v/>
        <stp/>
        <stp>ContractData</stp>
        <stp>OptVal(P.US.ZCEX185100,ImpliedVolatility,"Black")</stp>
        <stp>Close</stp>
        <tr r="D59" s="3"/>
      </tp>
      <tp t="s">
        <v/>
        <stp/>
        <stp>ContractData</stp>
        <stp>OptVal(P.US.ZCEX185200,ImpliedVolatility,"Black")</stp>
        <stp>Close</stp>
        <tr r="D61" s="3"/>
      </tp>
      <tp t="s">
        <v/>
        <stp/>
        <stp>ContractData</stp>
        <stp>OptVal(C.US.ZCEX184900,ImpliedVolatility,"Black")</stp>
        <stp>Close</stp>
        <tr r="D55" s="2"/>
      </tp>
      <tp>
        <v>72.808000000000007</v>
        <stp/>
        <stp>ContractData</stp>
        <stp>OptVal(C.US.ZCEX184800,ImpliedVolatility,"Black")</stp>
        <stp>Close</stp>
        <tr r="D53" s="2"/>
      </tp>
      <tp>
        <v>67.662000000000006</v>
        <stp/>
        <stp>ContractData</stp>
        <stp>OptVal(C.US.ZCEX184700,ImpliedVolatility,"Black")</stp>
        <stp>Close</stp>
        <tr r="D51" s="2"/>
      </tp>
      <tp>
        <v>62.344999999999999</v>
        <stp/>
        <stp>ContractData</stp>
        <stp>OptVal(C.US.ZCEX184600,ImpliedVolatility,"Black")</stp>
        <stp>Close</stp>
        <tr r="D49" s="2"/>
      </tp>
      <tp>
        <v>56.844000000000001</v>
        <stp/>
        <stp>ContractData</stp>
        <stp>OptVal(C.US.ZCEX184500,ImpliedVolatility,"Black")</stp>
        <stp>Close</stp>
        <tr r="D47" s="2"/>
      </tp>
      <tp>
        <v>51.140999999999998</v>
        <stp/>
        <stp>ContractData</stp>
        <stp>OptVal(C.US.ZCEX184400,ImpliedVolatility,"Black")</stp>
        <stp>Close</stp>
        <tr r="D45" s="2"/>
      </tp>
      <tp>
        <v>45.213000000000001</v>
        <stp/>
        <stp>ContractData</stp>
        <stp>OptVal(C.US.ZCEX184300,ImpliedVolatility,"Black")</stp>
        <stp>Close</stp>
        <tr r="D43" s="2"/>
      </tp>
      <tp>
        <v>39.023000000000003</v>
        <stp/>
        <stp>ContractData</stp>
        <stp>OptVal(C.US.ZCEX184200,ImpliedVolatility,"Black")</stp>
        <stp>Close</stp>
        <tr r="D41" s="2"/>
      </tp>
      <tp>
        <v>32.533000000000001</v>
        <stp/>
        <stp>ContractData</stp>
        <stp>OptVal(C.US.ZCEX184100,ImpliedVolatility,"Black")</stp>
        <stp>Close</stp>
        <tr r="D39" s="2"/>
      </tp>
      <tp>
        <v>25.677</v>
        <stp/>
        <stp>ContractData</stp>
        <stp>OptVal(C.US.ZCEX184000,ImpliedVolatility,"Black")</stp>
        <stp>Close</stp>
        <tr r="D37" s="2"/>
      </tp>
      <tp>
        <v>209.26400000000001</v>
        <stp/>
        <stp>ContractData</stp>
        <stp>OptVal(P.US.ZCEX184800,ImpliedVolatility,"Black")</stp>
        <stp>Close</stp>
        <tr r="D53" s="3"/>
      </tp>
      <tp t="s">
        <v/>
        <stp/>
        <stp>ContractData</stp>
        <stp>OptVal(P.US.ZCEX184900,ImpliedVolatility,"Black")</stp>
        <stp>Close</stp>
        <tr r="D55" s="3"/>
      </tp>
      <tp>
        <v>168.54499999999999</v>
        <stp/>
        <stp>ContractData</stp>
        <stp>OptVal(P.US.ZCEX184400,ImpliedVolatility,"Black")</stp>
        <stp>Close</stp>
        <tr r="D45" s="3"/>
      </tp>
      <tp>
        <v>179.44900000000001</v>
        <stp/>
        <stp>ContractData</stp>
        <stp>OptVal(P.US.ZCEX184500,ImpliedVolatility,"Black")</stp>
        <stp>Close</stp>
        <tr r="D47" s="3"/>
      </tp>
      <tp>
        <v>189.833</v>
        <stp/>
        <stp>ContractData</stp>
        <stp>OptVal(P.US.ZCEX184600,ImpliedVolatility,"Black")</stp>
        <stp>Close</stp>
        <tr r="D49" s="3"/>
      </tp>
      <tp>
        <v>199.756</v>
        <stp/>
        <stp>ContractData</stp>
        <stp>OptVal(P.US.ZCEX184700,ImpliedVolatility,"Black")</stp>
        <stp>Close</stp>
        <tr r="D51" s="3"/>
      </tp>
      <tp>
        <v>113.56</v>
        <stp/>
        <stp>ContractData</stp>
        <stp>OptVal(P.US.ZCEX184000,ImpliedVolatility,"Black")</stp>
        <stp>Close</stp>
        <tr r="D37" s="3"/>
      </tp>
      <tp>
        <v>131.84899999999999</v>
        <stp/>
        <stp>ContractData</stp>
        <stp>OptVal(P.US.ZCEX184100,ImpliedVolatility,"Black")</stp>
        <stp>Close</stp>
        <tr r="D39" s="3"/>
      </tp>
      <tp>
        <v>144.858</v>
        <stp/>
        <stp>ContractData</stp>
        <stp>OptVal(P.US.ZCEX184200,ImpliedVolatility,"Black")</stp>
        <stp>Close</stp>
        <tr r="D41" s="3"/>
      </tp>
      <tp>
        <v>157.047</v>
        <stp/>
        <stp>ContractData</stp>
        <stp>OptVal(P.US.ZCEX184300,ImpliedVolatility,"Black")</stp>
        <stp>Close</stp>
        <tr r="D43" s="3"/>
      </tp>
      <tp>
        <v>20.884</v>
        <stp/>
        <stp>ContractData</stp>
        <stp>OptVal(C.US.ZCEX183900,ImpliedVolatility,"Black")</stp>
        <stp>Close</stp>
        <tr r="D35" s="2"/>
      </tp>
      <tp>
        <v>16.495000000000001</v>
        <stp/>
        <stp>ContractData</stp>
        <stp>OptVal(C.US.ZCEX183800,ImpliedVolatility,"Black")</stp>
        <stp>Close</stp>
        <tr r="D33" s="2"/>
      </tp>
      <tp>
        <v>15.416</v>
        <stp/>
        <stp>ContractData</stp>
        <stp>OptVal(C.US.ZCEX183700,ImpliedVolatility,"Black")</stp>
        <stp>Close</stp>
        <tr r="D31" s="2"/>
      </tp>
      <tp>
        <v>7.4740000000000002</v>
        <stp/>
        <stp>ContractData</stp>
        <stp>OptVal(C.US.ZCEX183600,ImpliedVolatility,"Black")</stp>
        <stp>Close</stp>
        <tr r="D29" s="2"/>
      </tp>
      <tp>
        <v>41.968000000000004</v>
        <stp/>
        <stp>ContractData</stp>
        <stp>OptVal(C.US.ZCEX183500,ImpliedVolatility,"Black")</stp>
        <stp>Close</stp>
        <tr r="D27" s="2"/>
      </tp>
      <tp>
        <v>54.826000000000001</v>
        <stp/>
        <stp>ContractData</stp>
        <stp>OptVal(C.US.ZCEX183400,ImpliedVolatility,"Black")</stp>
        <stp>Close</stp>
        <tr r="D25" s="2"/>
      </tp>
      <tp>
        <v>148.82</v>
        <stp/>
        <stp>ContractData</stp>
        <stp>OptVal(C.US.ZCEX183300,ImpliedVolatility,"Black")</stp>
        <stp>Close</stp>
        <tr r="D23" s="2"/>
      </tp>
      <tp>
        <v>167.73699999999999</v>
        <stp/>
        <stp>ContractData</stp>
        <stp>OptVal(C.US.ZCEX183200,ImpliedVolatility,"Black")</stp>
        <stp>Close</stp>
        <tr r="D21" s="2"/>
      </tp>
      <tp>
        <v>186.69</v>
        <stp/>
        <stp>ContractData</stp>
        <stp>OptVal(C.US.ZCEX183100,ImpliedVolatility,"Black")</stp>
        <stp>Close</stp>
        <tr r="D19" s="2"/>
      </tp>
      <tp>
        <v>205.81100000000001</v>
        <stp/>
        <stp>ContractData</stp>
        <stp>OptVal(C.US.ZCEX183000,ImpliedVolatility,"Black")</stp>
        <stp>Close</stp>
        <tr r="D17" s="2"/>
      </tp>
      <tp>
        <v>17.756</v>
        <stp/>
        <stp>ContractData</stp>
        <stp>OptVal(P.US.ZCEX183800,ImpliedVolatility,"Black")</stp>
        <stp>Close</stp>
        <tr r="D33" s="3"/>
      </tp>
      <tp t="s">
        <v/>
        <stp/>
        <stp>ContractData</stp>
        <stp>OptVal(P.US.ZCEX183900,ImpliedVolatility,"Black")</stp>
        <stp>Close</stp>
        <tr r="D35" s="3"/>
      </tp>
      <tp>
        <v>29.048999999999999</v>
        <stp/>
        <stp>ContractData</stp>
        <stp>OptVal(P.US.ZCEX183400,ImpliedVolatility,"Black")</stp>
        <stp>Close</stp>
        <tr r="D25" s="3"/>
      </tp>
      <tp>
        <v>20.599</v>
        <stp/>
        <stp>ContractData</stp>
        <stp>OptVal(P.US.ZCEX183500,ImpliedVolatility,"Black")</stp>
        <stp>Close</stp>
        <tr r="D27" s="3"/>
      </tp>
      <tp>
        <v>15.018000000000001</v>
        <stp/>
        <stp>ContractData</stp>
        <stp>OptVal(P.US.ZCEX183600,ImpliedVolatility,"Black")</stp>
        <stp>Close</stp>
        <tr r="D29" s="3"/>
      </tp>
      <tp>
        <v>15.414999999999999</v>
        <stp/>
        <stp>ContractData</stp>
        <stp>OptVal(P.US.ZCEX183700,ImpliedVolatility,"Black")</stp>
        <stp>Close</stp>
        <tr r="D31" s="3"/>
      </tp>
      <tp>
        <v>62.893000000000001</v>
        <stp/>
        <stp>ContractData</stp>
        <stp>OptVal(P.US.ZCEX183000,ImpliedVolatility,"Black")</stp>
        <stp>Close</stp>
        <tr r="D17" s="3"/>
      </tp>
      <tp>
        <v>54.218000000000004</v>
        <stp/>
        <stp>ContractData</stp>
        <stp>OptVal(P.US.ZCEX183100,ImpliedVolatility,"Black")</stp>
        <stp>Close</stp>
        <tr r="D19" s="3"/>
      </tp>
      <tp>
        <v>45.866</v>
        <stp/>
        <stp>ContractData</stp>
        <stp>OptVal(P.US.ZCEX183200,ImpliedVolatility,"Black")</stp>
        <stp>Close</stp>
        <tr r="D21" s="3"/>
      </tp>
      <tp>
        <v>37.436</v>
        <stp/>
        <stp>ContractData</stp>
        <stp>OptVal(P.US.ZCEX183300,ImpliedVolatility,"Black")</stp>
        <stp>Close</stp>
        <tr r="D23" s="3"/>
      </tp>
      <tp>
        <v>225.20699999999999</v>
        <stp/>
        <stp>ContractData</stp>
        <stp>OptVal(C.US.ZCEX182900,ImpliedVolatility,"Black")</stp>
        <stp>Close</stp>
        <tr r="D15" s="2"/>
      </tp>
      <tp>
        <v>244.976</v>
        <stp/>
        <stp>ContractData</stp>
        <stp>OptVal(C.US.ZCEX182800,ImpliedVolatility,"Black")</stp>
        <stp>Close</stp>
        <tr r="D13" s="2"/>
      </tp>
      <tp>
        <v>265.20600000000002</v>
        <stp/>
        <stp>ContractData</stp>
        <stp>OptVal(C.US.ZCEX182700,ImpliedVolatility,"Black")</stp>
        <stp>Close</stp>
        <tr r="D11" s="2"/>
      </tp>
      <tp>
        <v>285.98599999999999</v>
        <stp/>
        <stp>ContractData</stp>
        <stp>OptVal(C.US.ZCEX182600,ImpliedVolatility,"Black")</stp>
        <stp>Close</stp>
        <tr r="D9" s="2"/>
      </tp>
      <tp t="s">
        <v/>
        <stp/>
        <stp>ContractData</stp>
        <stp>OptVal(C.US.ZCEX182500,ImpliedVolatility,"Black")</stp>
        <stp>Close</stp>
        <tr r="D7" s="2"/>
      </tp>
      <tp t="s">
        <v/>
        <stp/>
        <stp>ContractData</stp>
        <stp>OptVal(C.US.ZCEX182400,ImpliedVolatility,"Black")</stp>
        <stp>Close</stp>
        <tr r="D5" s="2"/>
      </tp>
      <tp t="s">
        <v/>
        <stp/>
        <stp>ContractData</stp>
        <stp>OptVal(C.US.ZCEX182300,ImpliedVolatility,"Black")</stp>
        <stp>Close</stp>
        <tr r="D3" s="2"/>
      </tp>
      <tp t="s">
        <v/>
        <stp/>
        <stp>ContractData</stp>
        <stp>OptVal(C.US.ZCEX182200,ImpliedVolatility,"Black")</stp>
        <stp>Close</stp>
        <tr r="D1" s="2"/>
      </tp>
      <tp>
        <v>80.825999999999993</v>
        <stp/>
        <stp>ContractData</stp>
        <stp>OptVal(P.US.ZCEX182800,ImpliedVolatility,"Black")</stp>
        <stp>Close</stp>
        <tr r="D13" s="3"/>
      </tp>
      <tp>
        <v>71.753</v>
        <stp/>
        <stp>ContractData</stp>
        <stp>OptVal(P.US.ZCEX182900,ImpliedVolatility,"Black")</stp>
        <stp>Close</stp>
        <tr r="D15" s="3"/>
      </tp>
      <tp t="s">
        <v/>
        <stp/>
        <stp>ContractData</stp>
        <stp>OptVal(P.US.ZCEX182400,ImpliedVolatility,"Black")</stp>
        <stp>Close</stp>
        <tr r="D5" s="3"/>
      </tp>
      <tp t="s">
        <v/>
        <stp/>
        <stp>ContractData</stp>
        <stp>OptVal(P.US.ZCEX182500,ImpliedVolatility,"Black")</stp>
        <stp>Close</stp>
        <tr r="D7" s="3"/>
      </tp>
      <tp>
        <v>99.915999999999997</v>
        <stp/>
        <stp>ContractData</stp>
        <stp>OptVal(P.US.ZCEX182600,ImpliedVolatility,"Black")</stp>
        <stp>Close</stp>
        <tr r="D9" s="3"/>
      </tp>
      <tp>
        <v>90.15</v>
        <stp/>
        <stp>ContractData</stp>
        <stp>OptVal(P.US.ZCEX182700,ImpliedVolatility,"Black")</stp>
        <stp>Close</stp>
        <tr r="D11" s="3"/>
      </tp>
      <tp t="s">
        <v/>
        <stp/>
        <stp>ContractData</stp>
        <stp>OptVal(P.US.ZCEX182200,ImpliedVolatility,"Black")</stp>
        <stp>Close</stp>
        <tr r="D1" s="3"/>
      </tp>
      <tp t="s">
        <v/>
        <stp/>
        <stp>ContractData</stp>
        <stp>OptVal(P.US.ZCEX182300,ImpliedVolatility,"Black")</stp>
        <stp>Close</stp>
        <tr r="D3" s="3"/>
      </tp>
      <tp>
        <v>3.125</v>
        <stp/>
        <stp>ContractData</stp>
        <stp>P.US.ZCEX183700</stp>
        <stp>High</stp>
        <stp/>
        <stp>T</stp>
        <tr r="Z6" s="1"/>
      </tp>
      <tp>
        <v>97</v>
        <stp/>
        <stp>ContractData</stp>
        <stp>C.US.ZCEX183700</stp>
        <stp>MT_LastBidVolume</stp>
        <stp/>
        <stp>T</stp>
        <tr r="N6" s="1"/>
      </tp>
      <tp>
        <v>3351</v>
        <stp/>
        <stp>ContractData</stp>
        <stp>P.US.ZCEX183700</stp>
        <stp>MT_LastAskVolume</stp>
        <stp/>
        <stp>T</stp>
        <tr r="V6" s="1"/>
      </tp>
      <tp>
        <v>325</v>
        <stp/>
        <stp>ContractData</stp>
        <stp>P.US.ZCEX183700</stp>
        <stp>MT_LastBidVolume</stp>
        <stp/>
        <stp>T</stp>
        <tr r="S6" s="1"/>
      </tp>
      <tp>
        <v>43391.449016203704</v>
        <stp/>
        <stp>SystemInfo</stp>
        <stp>Linetime</stp>
        <tr r="G1" s="2"/>
        <tr r="F8" s="1"/>
        <tr r="G1" s="3"/>
        <tr r="Z8" s="1"/>
      </tp>
      <tp t="s">
        <v>90'2</v>
        <stp/>
        <stp>ContractData</stp>
        <stp>C.US.ZCEX182950</stp>
        <stp>Ask</stp>
        <stp/>
        <stp>B</stp>
        <tr r="K16" s="2"/>
      </tp>
      <tp t="s">
        <v>95'2</v>
        <stp/>
        <stp>ContractData</stp>
        <stp>C.US.ZCEX182900</stp>
        <stp>Ask</stp>
        <stp/>
        <stp>B</stp>
        <tr r="K15" s="2"/>
      </tp>
      <tp t="s">
        <v>100'2</v>
        <stp/>
        <stp>ContractData</stp>
        <stp>C.US.ZCEX182850</stp>
        <stp>Ask</stp>
        <stp/>
        <stp>B</stp>
        <tr r="K14" s="2"/>
      </tp>
      <tp t="s">
        <v>105'2</v>
        <stp/>
        <stp>ContractData</stp>
        <stp>C.US.ZCEX182800</stp>
        <stp>Ask</stp>
        <stp/>
        <stp>B</stp>
        <tr r="K13" s="2"/>
      </tp>
      <tp t="s">
        <v>71'1</v>
        <stp/>
        <stp>ContractData</stp>
        <stp>C.US.ZCEX182850</stp>
        <stp>Bid</stp>
        <stp/>
        <stp>B</stp>
        <tr r="J14" s="2"/>
      </tp>
      <tp t="s">
        <v>76'1</v>
        <stp/>
        <stp>ContractData</stp>
        <stp>C.US.ZCEX182800</stp>
        <stp>Bid</stp>
        <stp/>
        <stp>B</stp>
        <tr r="J13" s="2"/>
      </tp>
      <tp>
        <v>0</v>
        <stp/>
        <stp>ContractData</stp>
        <stp>C.US.ZCEX182950</stp>
        <stp>COI</stp>
        <stp/>
        <stp>T</stp>
        <tr r="E16" s="2"/>
      </tp>
      <tp>
        <v>0</v>
        <stp/>
        <stp>ContractData</stp>
        <stp>C.US.ZCEX182900</stp>
        <stp>COI</stp>
        <stp/>
        <stp>T</stp>
        <tr r="E15" s="2"/>
      </tp>
      <tp t="s">
        <v>61'1</v>
        <stp/>
        <stp>ContractData</stp>
        <stp>C.US.ZCEX182950</stp>
        <stp>Bid</stp>
        <stp/>
        <stp>B</stp>
        <tr r="J16" s="2"/>
      </tp>
      <tp t="s">
        <v>66'1</v>
        <stp/>
        <stp>ContractData</stp>
        <stp>C.US.ZCEX182900</stp>
        <stp>Bid</stp>
        <stp/>
        <stp>B</stp>
        <tr r="J15" s="2"/>
      </tp>
      <tp>
        <v>0</v>
        <stp/>
        <stp>ContractData</stp>
        <stp>C.US.ZCEX182850</stp>
        <stp>COI</stp>
        <stp/>
        <stp>T</stp>
        <tr r="E14" s="2"/>
      </tp>
      <tp>
        <v>0</v>
        <stp/>
        <stp>ContractData</stp>
        <stp>C.US.ZCEX182800</stp>
        <stp>COI</stp>
        <stp/>
        <stp>T</stp>
        <tr r="E13" s="2"/>
      </tp>
      <tp t="s">
        <v/>
        <stp/>
        <stp>ContractData</stp>
        <stp>C.US.ZCEX182250</stp>
        <stp>Bid</stp>
        <stp/>
        <stp>B</stp>
        <tr r="J2" s="2"/>
      </tp>
      <tp t="s">
        <v/>
        <stp/>
        <stp>ContractData</stp>
        <stp>C.US.ZCEX182200</stp>
        <stp>Bid</stp>
        <stp/>
        <stp>B</stp>
        <tr r="J1" s="2"/>
      </tp>
      <tp>
        <v>0</v>
        <stp/>
        <stp>ContractData</stp>
        <stp>C.US.ZCEX182350</stp>
        <stp>COI</stp>
        <stp/>
        <stp>T</stp>
        <tr r="E4" s="2"/>
      </tp>
      <tp>
        <v>0</v>
        <stp/>
        <stp>ContractData</stp>
        <stp>C.US.ZCEX182300</stp>
        <stp>COI</stp>
        <stp/>
        <stp>T</stp>
        <tr r="E3" s="2"/>
      </tp>
      <tp t="s">
        <v/>
        <stp/>
        <stp>ContractData</stp>
        <stp>C.US.ZCEX182350</stp>
        <stp>Bid</stp>
        <stp/>
        <stp>B</stp>
        <tr r="J4" s="2"/>
      </tp>
      <tp t="s">
        <v/>
        <stp/>
        <stp>ContractData</stp>
        <stp>C.US.ZCEX182300</stp>
        <stp>Bid</stp>
        <stp/>
        <stp>B</stp>
        <tr r="J3" s="2"/>
      </tp>
      <tp>
        <v>0</v>
        <stp/>
        <stp>ContractData</stp>
        <stp>C.US.ZCEX182250</stp>
        <stp>COI</stp>
        <stp/>
        <stp>T</stp>
        <tr r="E2" s="2"/>
      </tp>
      <tp>
        <v>0</v>
        <stp/>
        <stp>ContractData</stp>
        <stp>C.US.ZCEX182200</stp>
        <stp>COI</stp>
        <stp/>
        <stp>T</stp>
        <tr r="E1" s="2"/>
      </tp>
      <tp t="s">
        <v/>
        <stp/>
        <stp>ContractData</stp>
        <stp>C.US.ZCEX182350</stp>
        <stp>Ask</stp>
        <stp/>
        <stp>B</stp>
        <tr r="K4" s="2"/>
      </tp>
      <tp t="s">
        <v/>
        <stp/>
        <stp>ContractData</stp>
        <stp>C.US.ZCEX182300</stp>
        <stp>Ask</stp>
        <stp/>
        <stp>B</stp>
        <tr r="K3" s="2"/>
      </tp>
      <tp t="s">
        <v/>
        <stp/>
        <stp>ContractData</stp>
        <stp>C.US.ZCEX182250</stp>
        <stp>Ask</stp>
        <stp/>
        <stp>B</stp>
        <tr r="K2" s="2"/>
      </tp>
      <tp t="s">
        <v/>
        <stp/>
        <stp>ContractData</stp>
        <stp>C.US.ZCEX182200</stp>
        <stp>Ask</stp>
        <stp/>
        <stp>B</stp>
        <tr r="K1" s="2"/>
      </tp>
      <tp t="s">
        <v>91'1</v>
        <stp/>
        <stp>ContractData</stp>
        <stp>C.US.ZCEX182650</stp>
        <stp>Bid</stp>
        <stp/>
        <stp>B</stp>
        <tr r="J10" s="2"/>
      </tp>
      <tp t="s">
        <v>96'1</v>
        <stp/>
        <stp>ContractData</stp>
        <stp>C.US.ZCEX182600</stp>
        <stp>Bid</stp>
        <stp/>
        <stp>B</stp>
        <tr r="J9" s="2"/>
      </tp>
      <tp t="s">
        <v/>
        <stp/>
        <stp>ContractData</stp>
        <stp>C.US.ZCEX182550</stp>
        <stp>Ask</stp>
        <stp/>
        <stp>B</stp>
        <tr r="K8" s="2"/>
      </tp>
      <tp t="s">
        <v/>
        <stp/>
        <stp>ContractData</stp>
        <stp>C.US.ZCEX182500</stp>
        <stp>Ask</stp>
        <stp/>
        <stp>B</stp>
        <tr r="K7" s="2"/>
      </tp>
      <tp>
        <v>0</v>
        <stp/>
        <stp>ContractData</stp>
        <stp>C.US.ZCEX182750</stp>
        <stp>COI</stp>
        <stp/>
        <stp>T</stp>
        <tr r="E12" s="2"/>
      </tp>
      <tp>
        <v>0</v>
        <stp/>
        <stp>ContractData</stp>
        <stp>C.US.ZCEX182700</stp>
        <stp>COI</stp>
        <stp/>
        <stp>T</stp>
        <tr r="E11" s="2"/>
      </tp>
      <tp t="s">
        <v>81'1</v>
        <stp/>
        <stp>ContractData</stp>
        <stp>C.US.ZCEX182750</stp>
        <stp>Bid</stp>
        <stp/>
        <stp>B</stp>
        <tr r="J12" s="2"/>
      </tp>
      <tp t="s">
        <v>86'1</v>
        <stp/>
        <stp>ContractData</stp>
        <stp>C.US.ZCEX182700</stp>
        <stp>Bid</stp>
        <stp/>
        <stp>B</stp>
        <tr r="J11" s="2"/>
      </tp>
      <tp t="s">
        <v/>
        <stp/>
        <stp>ContractData</stp>
        <stp>C.US.ZCEX182450</stp>
        <stp>Ask</stp>
        <stp/>
        <stp>B</stp>
        <tr r="K6" s="2"/>
      </tp>
      <tp t="s">
        <v/>
        <stp/>
        <stp>ContractData</stp>
        <stp>C.US.ZCEX182400</stp>
        <stp>Ask</stp>
        <stp/>
        <stp>B</stp>
        <tr r="K5" s="2"/>
      </tp>
      <tp>
        <v>0</v>
        <stp/>
        <stp>ContractData</stp>
        <stp>C.US.ZCEX182650</stp>
        <stp>COI</stp>
        <stp/>
        <stp>T</stp>
        <tr r="E10" s="2"/>
      </tp>
      <tp>
        <v>0</v>
        <stp/>
        <stp>ContractData</stp>
        <stp>C.US.ZCEX182600</stp>
        <stp>COI</stp>
        <stp/>
        <stp>T</stp>
        <tr r="E9" s="2"/>
      </tp>
      <tp t="s">
        <v/>
        <stp/>
        <stp>ContractData</stp>
        <stp>C.US.ZCEX182450</stp>
        <stp>Bid</stp>
        <stp/>
        <stp>B</stp>
        <tr r="J6" s="2"/>
      </tp>
      <tp t="s">
        <v/>
        <stp/>
        <stp>ContractData</stp>
        <stp>C.US.ZCEX182400</stp>
        <stp>Bid</stp>
        <stp/>
        <stp>B</stp>
        <tr r="J5" s="2"/>
      </tp>
      <tp t="s">
        <v>110'2</v>
        <stp/>
        <stp>ContractData</stp>
        <stp>C.US.ZCEX182750</stp>
        <stp>Ask</stp>
        <stp/>
        <stp>B</stp>
        <tr r="K12" s="2"/>
      </tp>
      <tp t="s">
        <v>115'2</v>
        <stp/>
        <stp>ContractData</stp>
        <stp>C.US.ZCEX182700</stp>
        <stp>Ask</stp>
        <stp/>
        <stp>B</stp>
        <tr r="K11" s="2"/>
      </tp>
      <tp>
        <v>0</v>
        <stp/>
        <stp>ContractData</stp>
        <stp>C.US.ZCEX182550</stp>
        <stp>COI</stp>
        <stp/>
        <stp>T</stp>
        <tr r="E8" s="2"/>
      </tp>
      <tp>
        <v>0</v>
        <stp/>
        <stp>ContractData</stp>
        <stp>C.US.ZCEX182500</stp>
        <stp>COI</stp>
        <stp/>
        <stp>T</stp>
        <tr r="E7" s="2"/>
      </tp>
      <tp t="s">
        <v/>
        <stp/>
        <stp>ContractData</stp>
        <stp>C.US.ZCEX182550</stp>
        <stp>Bid</stp>
        <stp/>
        <stp>B</stp>
        <tr r="J8" s="2"/>
      </tp>
      <tp t="s">
        <v/>
        <stp/>
        <stp>ContractData</stp>
        <stp>C.US.ZCEX182500</stp>
        <stp>Bid</stp>
        <stp/>
        <stp>B</stp>
        <tr r="J7" s="2"/>
      </tp>
      <tp t="s">
        <v>120'2</v>
        <stp/>
        <stp>ContractData</stp>
        <stp>C.US.ZCEX182650</stp>
        <stp>Ask</stp>
        <stp/>
        <stp>B</stp>
        <tr r="K10" s="2"/>
      </tp>
      <tp t="s">
        <v>125'2</v>
        <stp/>
        <stp>ContractData</stp>
        <stp>C.US.ZCEX182600</stp>
        <stp>Ask</stp>
        <stp/>
        <stp>B</stp>
        <tr r="K9" s="2"/>
      </tp>
      <tp>
        <v>0</v>
        <stp/>
        <stp>ContractData</stp>
        <stp>C.US.ZCEX182450</stp>
        <stp>COI</stp>
        <stp/>
        <stp>T</stp>
        <tr r="E6" s="2"/>
      </tp>
      <tp>
        <v>0</v>
        <stp/>
        <stp>ContractData</stp>
        <stp>C.US.ZCEX182400</stp>
        <stp>COI</stp>
        <stp/>
        <stp>T</stp>
        <tr r="E5" s="2"/>
      </tp>
      <tp t="s">
        <v/>
        <stp/>
        <stp>ContractData</stp>
        <stp>P.US.ZCEX182950</stp>
        <stp>Bid</stp>
        <stp/>
        <stp>B</stp>
        <tr r="J16" s="3"/>
      </tp>
      <tp t="s">
        <v/>
        <stp/>
        <stp>ContractData</stp>
        <stp>P.US.ZCEX182900</stp>
        <stp>Bid</stp>
        <stp/>
        <stp>B</stp>
        <tr r="J15" s="3"/>
      </tp>
      <tp>
        <v>0</v>
        <stp/>
        <stp>ContractData</stp>
        <stp>P.US.ZCEX182850</stp>
        <stp>COI</stp>
        <stp/>
        <stp>T</stp>
        <tr r="E14" s="3"/>
      </tp>
      <tp>
        <v>0</v>
        <stp/>
        <stp>ContractData</stp>
        <stp>P.US.ZCEX182800</stp>
        <stp>COI</stp>
        <stp/>
        <stp>T</stp>
        <tr r="E13" s="3"/>
      </tp>
      <tp t="s">
        <v/>
        <stp/>
        <stp>ContractData</stp>
        <stp>P.US.ZCEX182850</stp>
        <stp>Bid</stp>
        <stp/>
        <stp>B</stp>
        <tr r="J14" s="3"/>
      </tp>
      <tp t="s">
        <v/>
        <stp/>
        <stp>ContractData</stp>
        <stp>P.US.ZCEX182800</stp>
        <stp>Bid</stp>
        <stp/>
        <stp>B</stp>
        <tr r="J13" s="3"/>
      </tp>
      <tp>
        <v>273</v>
        <stp/>
        <stp>ContractData</stp>
        <stp>P.US.ZCEX182950</stp>
        <stp>COI</stp>
        <stp/>
        <stp>T</stp>
        <tr r="E16" s="3"/>
      </tp>
      <tp>
        <v>20</v>
        <stp/>
        <stp>ContractData</stp>
        <stp>P.US.ZCEX182900</stp>
        <stp>COI</stp>
        <stp/>
        <stp>T</stp>
        <tr r="E15" s="3"/>
      </tp>
      <tp t="s">
        <v>0'1</v>
        <stp/>
        <stp>ContractData</stp>
        <stp>P.US.ZCEX182850</stp>
        <stp>Ask</stp>
        <stp/>
        <stp>B</stp>
        <tr r="K14" s="3"/>
      </tp>
      <tp t="s">
        <v>0'1</v>
        <stp/>
        <stp>ContractData</stp>
        <stp>P.US.ZCEX182800</stp>
        <stp>Ask</stp>
        <stp/>
        <stp>B</stp>
        <tr r="K13" s="3"/>
      </tp>
      <tp t="s">
        <v>0'1</v>
        <stp/>
        <stp>ContractData</stp>
        <stp>P.US.ZCEX182950</stp>
        <stp>Ask</stp>
        <stp/>
        <stp>B</stp>
        <tr r="K16" s="3"/>
      </tp>
      <tp t="s">
        <v>0'1</v>
        <stp/>
        <stp>ContractData</stp>
        <stp>P.US.ZCEX182900</stp>
        <stp>Ask</stp>
        <stp/>
        <stp>B</stp>
        <tr r="K15" s="3"/>
      </tp>
      <tp t="s">
        <v/>
        <stp/>
        <stp>ContractData</stp>
        <stp>P.US.ZCEX182250</stp>
        <stp>Ask</stp>
        <stp/>
        <stp>B</stp>
        <tr r="K2" s="3"/>
      </tp>
      <tp t="s">
        <v/>
        <stp/>
        <stp>ContractData</stp>
        <stp>P.US.ZCEX182200</stp>
        <stp>Ask</stp>
        <stp/>
        <stp>B</stp>
        <tr r="K1" s="3"/>
      </tp>
      <tp t="s">
        <v/>
        <stp/>
        <stp>ContractData</stp>
        <stp>P.US.ZCEX182350</stp>
        <stp>Ask</stp>
        <stp/>
        <stp>B</stp>
        <tr r="K4" s="3"/>
      </tp>
      <tp t="s">
        <v/>
        <stp/>
        <stp>ContractData</stp>
        <stp>P.US.ZCEX182300</stp>
        <stp>Ask</stp>
        <stp/>
        <stp>B</stp>
        <tr r="K3" s="3"/>
      </tp>
      <tp t="s">
        <v/>
        <stp/>
        <stp>ContractData</stp>
        <stp>P.US.ZCEX182350</stp>
        <stp>Bid</stp>
        <stp/>
        <stp>B</stp>
        <tr r="J4" s="3"/>
      </tp>
      <tp t="s">
        <v/>
        <stp/>
        <stp>ContractData</stp>
        <stp>P.US.ZCEX182300</stp>
        <stp>Bid</stp>
        <stp/>
        <stp>B</stp>
        <tr r="J3" s="3"/>
      </tp>
      <tp>
        <v>0</v>
        <stp/>
        <stp>ContractData</stp>
        <stp>P.US.ZCEX182250</stp>
        <stp>COI</stp>
        <stp/>
        <stp>T</stp>
        <tr r="E2" s="3"/>
      </tp>
      <tp>
        <v>0</v>
        <stp/>
        <stp>ContractData</stp>
        <stp>P.US.ZCEX182200</stp>
        <stp>COI</stp>
        <stp/>
        <stp>T</stp>
        <tr r="E1" s="3"/>
      </tp>
      <tp t="s">
        <v/>
        <stp/>
        <stp>ContractData</stp>
        <stp>P.US.ZCEX182250</stp>
        <stp>Bid</stp>
        <stp/>
        <stp>B</stp>
        <tr r="J2" s="3"/>
      </tp>
      <tp t="s">
        <v/>
        <stp/>
        <stp>ContractData</stp>
        <stp>P.US.ZCEX182200</stp>
        <stp>Bid</stp>
        <stp/>
        <stp>B</stp>
        <tr r="J1" s="3"/>
      </tp>
      <tp>
        <v>0</v>
        <stp/>
        <stp>ContractData</stp>
        <stp>P.US.ZCEX182350</stp>
        <stp>COI</stp>
        <stp/>
        <stp>T</stp>
        <tr r="E4" s="3"/>
      </tp>
      <tp>
        <v>0</v>
        <stp/>
        <stp>ContractData</stp>
        <stp>P.US.ZCEX182300</stp>
        <stp>COI</stp>
        <stp/>
        <stp>T</stp>
        <tr r="E3" s="3"/>
      </tp>
      <tp t="s">
        <v/>
        <stp/>
        <stp>ContractData</stp>
        <stp>P.US.ZCEX182550</stp>
        <stp>Bid</stp>
        <stp/>
        <stp>B</stp>
        <tr r="J8" s="3"/>
      </tp>
      <tp t="s">
        <v/>
        <stp/>
        <stp>ContractData</stp>
        <stp>P.US.ZCEX182500</stp>
        <stp>Bid</stp>
        <stp/>
        <stp>B</stp>
        <tr r="J7" s="3"/>
      </tp>
      <tp t="s">
        <v>0'1</v>
        <stp/>
        <stp>ContractData</stp>
        <stp>P.US.ZCEX182650</stp>
        <stp>Ask</stp>
        <stp/>
        <stp>B</stp>
        <tr r="K10" s="3"/>
      </tp>
      <tp t="s">
        <v>0'1</v>
        <stp/>
        <stp>ContractData</stp>
        <stp>P.US.ZCEX182600</stp>
        <stp>Ask</stp>
        <stp/>
        <stp>B</stp>
        <tr r="K9" s="3"/>
      </tp>
      <tp>
        <v>0</v>
        <stp/>
        <stp>ContractData</stp>
        <stp>P.US.ZCEX182450</stp>
        <stp>COI</stp>
        <stp/>
        <stp>T</stp>
        <tr r="E6" s="3"/>
      </tp>
      <tp>
        <v>0</v>
        <stp/>
        <stp>ContractData</stp>
        <stp>P.US.ZCEX182400</stp>
        <stp>COI</stp>
        <stp/>
        <stp>T</stp>
        <tr r="E5" s="3"/>
      </tp>
      <tp t="s">
        <v/>
        <stp/>
        <stp>ContractData</stp>
        <stp>P.US.ZCEX182450</stp>
        <stp>Bid</stp>
        <stp/>
        <stp>B</stp>
        <tr r="J6" s="3"/>
      </tp>
      <tp t="s">
        <v/>
        <stp/>
        <stp>ContractData</stp>
        <stp>P.US.ZCEX182400</stp>
        <stp>Bid</stp>
        <stp/>
        <stp>B</stp>
        <tr r="J5" s="3"/>
      </tp>
      <tp t="s">
        <v>0'1</v>
        <stp/>
        <stp>ContractData</stp>
        <stp>P.US.ZCEX182750</stp>
        <stp>Ask</stp>
        <stp/>
        <stp>B</stp>
        <tr r="K12" s="3"/>
      </tp>
      <tp t="s">
        <v>0'1</v>
        <stp/>
        <stp>ContractData</stp>
        <stp>P.US.ZCEX182700</stp>
        <stp>Ask</stp>
        <stp/>
        <stp>B</stp>
        <tr r="K11" s="3"/>
      </tp>
      <tp>
        <v>0</v>
        <stp/>
        <stp>ContractData</stp>
        <stp>P.US.ZCEX182550</stp>
        <stp>COI</stp>
        <stp/>
        <stp>T</stp>
        <tr r="E8" s="3"/>
      </tp>
      <tp>
        <v>0</v>
        <stp/>
        <stp>ContractData</stp>
        <stp>P.US.ZCEX182500</stp>
        <stp>COI</stp>
        <stp/>
        <stp>T</stp>
        <tr r="E7" s="3"/>
      </tp>
      <tp t="s">
        <v/>
        <stp/>
        <stp>ContractData</stp>
        <stp>P.US.ZCEX182750</stp>
        <stp>Bid</stp>
        <stp/>
        <stp>B</stp>
        <tr r="J12" s="3"/>
      </tp>
      <tp t="s">
        <v/>
        <stp/>
        <stp>ContractData</stp>
        <stp>P.US.ZCEX182700</stp>
        <stp>Bid</stp>
        <stp/>
        <stp>B</stp>
        <tr r="J11" s="3"/>
      </tp>
      <tp t="s">
        <v/>
        <stp/>
        <stp>ContractData</stp>
        <stp>P.US.ZCEX182450</stp>
        <stp>Ask</stp>
        <stp/>
        <stp>B</stp>
        <tr r="K6" s="3"/>
      </tp>
      <tp t="s">
        <v/>
        <stp/>
        <stp>ContractData</stp>
        <stp>P.US.ZCEX182400</stp>
        <stp>Ask</stp>
        <stp/>
        <stp>B</stp>
        <tr r="K5" s="3"/>
      </tp>
      <tp>
        <v>0</v>
        <stp/>
        <stp>ContractData</stp>
        <stp>P.US.ZCEX182650</stp>
        <stp>COI</stp>
        <stp/>
        <stp>T</stp>
        <tr r="E10" s="3"/>
      </tp>
      <tp>
        <v>0</v>
        <stp/>
        <stp>ContractData</stp>
        <stp>P.US.ZCEX182600</stp>
        <stp>COI</stp>
        <stp/>
        <stp>T</stp>
        <tr r="E9" s="3"/>
      </tp>
      <tp t="s">
        <v/>
        <stp/>
        <stp>ContractData</stp>
        <stp>P.US.ZCEX182650</stp>
        <stp>Bid</stp>
        <stp/>
        <stp>B</stp>
        <tr r="J10" s="3"/>
      </tp>
      <tp t="s">
        <v/>
        <stp/>
        <stp>ContractData</stp>
        <stp>P.US.ZCEX182600</stp>
        <stp>Bid</stp>
        <stp/>
        <stp>B</stp>
        <tr r="J9" s="3"/>
      </tp>
      <tp t="s">
        <v/>
        <stp/>
        <stp>ContractData</stp>
        <stp>P.US.ZCEX182550</stp>
        <stp>Ask</stp>
        <stp/>
        <stp>B</stp>
        <tr r="K8" s="3"/>
      </tp>
      <tp t="s">
        <v/>
        <stp/>
        <stp>ContractData</stp>
        <stp>P.US.ZCEX182500</stp>
        <stp>Ask</stp>
        <stp/>
        <stp>B</stp>
        <tr r="K7" s="3"/>
      </tp>
      <tp>
        <v>0</v>
        <stp/>
        <stp>ContractData</stp>
        <stp>P.US.ZCEX182750</stp>
        <stp>COI</stp>
        <stp/>
        <stp>T</stp>
        <tr r="E12" s="3"/>
      </tp>
      <tp>
        <v>0</v>
        <stp/>
        <stp>ContractData</stp>
        <stp>P.US.ZCEX182700</stp>
        <stp>COI</stp>
        <stp/>
        <stp>T</stp>
        <tr r="E11" s="3"/>
      </tp>
      <tp t="s">
        <v>0'1</v>
        <stp/>
        <stp>ContractData</stp>
        <stp>C.US.ZCEX183950</stp>
        <stp>Ask</stp>
        <stp/>
        <stp>B</stp>
        <tr r="K36" s="2"/>
      </tp>
      <tp t="s">
        <v>0'2</v>
        <stp/>
        <stp>ContractData</stp>
        <stp>C.US.ZCEX183900</stp>
        <stp>Ask</stp>
        <stp/>
        <stp>B</stp>
        <tr r="K35" s="2"/>
      </tp>
      <tp t="s">
        <v>0'3</v>
        <stp/>
        <stp>ContractData</stp>
        <stp>C.US.ZCEX183850</stp>
        <stp>Ask</stp>
        <stp/>
        <stp>B</stp>
        <tr r="K34" s="2"/>
      </tp>
      <tp t="s">
        <v>0'6</v>
        <stp/>
        <stp>ContractData</stp>
        <stp>C.US.ZCEX183800</stp>
        <stp>Ask</stp>
        <stp/>
        <stp>B</stp>
        <tr r="K33" s="2"/>
      </tp>
      <tp t="s">
        <v>0'2</v>
        <stp/>
        <stp>ContractData</stp>
        <stp>C.US.ZCEX183850</stp>
        <stp>Bid</stp>
        <stp/>
        <stp>B</stp>
        <tr r="J34" s="2"/>
      </tp>
      <tp t="s">
        <v>0'4</v>
        <stp/>
        <stp>ContractData</stp>
        <stp>C.US.ZCEX183800</stp>
        <stp>Bid</stp>
        <stp/>
        <stp>B</stp>
        <tr r="J33" s="2"/>
      </tp>
      <tp>
        <v>1573</v>
        <stp/>
        <stp>ContractData</stp>
        <stp>C.US.ZCEX183950</stp>
        <stp>COI</stp>
        <stp/>
        <stp>T</stp>
        <tr r="E36" s="2"/>
      </tp>
      <tp>
        <v>5840</v>
        <stp/>
        <stp>ContractData</stp>
        <stp>C.US.ZCEX183900</stp>
        <stp>COI</stp>
        <stp/>
        <stp>T</stp>
        <tr r="E35" s="2"/>
      </tp>
      <tp t="s">
        <v>3'3</v>
        <stp/>
        <stp>ContractData</stp>
        <stp>C.US.ZCEX183700</stp>
        <stp>Low</stp>
        <stp/>
        <stp>B</stp>
        <tr r="J6" s="1"/>
      </tp>
      <tp t="s">
        <v/>
        <stp/>
        <stp>ContractData</stp>
        <stp>C.US.ZCEX183950</stp>
        <stp>Bid</stp>
        <stp/>
        <stp>B</stp>
        <tr r="J36" s="2"/>
      </tp>
      <tp t="s">
        <v>0'1</v>
        <stp/>
        <stp>ContractData</stp>
        <stp>C.US.ZCEX183900</stp>
        <stp>Bid</stp>
        <stp/>
        <stp>B</stp>
        <tr r="J35" s="2"/>
      </tp>
      <tp>
        <v>7373</v>
        <stp/>
        <stp>ContractData</stp>
        <stp>C.US.ZCEX183850</stp>
        <stp>COI</stp>
        <stp/>
        <stp>T</stp>
        <tr r="E34" s="2"/>
      </tp>
      <tp>
        <v>9439</v>
        <stp/>
        <stp>ContractData</stp>
        <stp>C.US.ZCEX183800</stp>
        <stp>COI</stp>
        <stp/>
        <stp>T</stp>
        <tr r="E33" s="2"/>
      </tp>
      <tp t="s">
        <v>31'1</v>
        <stp/>
        <stp>ContractData</stp>
        <stp>C.US.ZCEX183250</stp>
        <stp>Bid</stp>
        <stp/>
        <stp>B</stp>
        <tr r="J22" s="2"/>
      </tp>
      <tp t="s">
        <v>36'1</v>
        <stp/>
        <stp>ContractData</stp>
        <stp>C.US.ZCEX183200</stp>
        <stp>Bid</stp>
        <stp/>
        <stp>B</stp>
        <tr r="J21" s="2"/>
      </tp>
      <tp t="s">
        <v>70'2</v>
        <stp/>
        <stp>ContractData</stp>
        <stp>C.US.ZCEX183150</stp>
        <stp>Ask</stp>
        <stp/>
        <stp>B</stp>
        <tr r="K20" s="2"/>
      </tp>
      <tp t="s">
        <v>75'2</v>
        <stp/>
        <stp>ContractData</stp>
        <stp>C.US.ZCEX183100</stp>
        <stp>Ask</stp>
        <stp/>
        <stp>B</stp>
        <tr r="K19" s="2"/>
      </tp>
      <tp>
        <v>5</v>
        <stp/>
        <stp>ContractData</stp>
        <stp>C.US.ZCEX183350</stp>
        <stp>COI</stp>
        <stp/>
        <stp>T</stp>
        <tr r="E24" s="2"/>
      </tp>
      <tp>
        <v>6</v>
        <stp/>
        <stp>ContractData</stp>
        <stp>C.US.ZCEX183300</stp>
        <stp>COI</stp>
        <stp/>
        <stp>T</stp>
        <tr r="E23" s="2"/>
      </tp>
      <tp t="s">
        <v>21'7</v>
        <stp/>
        <stp>ContractData</stp>
        <stp>C.US.ZCEX183350</stp>
        <stp>Bid</stp>
        <stp/>
        <stp>B</stp>
        <tr r="J24" s="2"/>
      </tp>
      <tp t="s">
        <v>26'1</v>
        <stp/>
        <stp>ContractData</stp>
        <stp>C.US.ZCEX183300</stp>
        <stp>Bid</stp>
        <stp/>
        <stp>B</stp>
        <tr r="J23" s="2"/>
      </tp>
      <tp t="s">
        <v>80'2</v>
        <stp/>
        <stp>ContractData</stp>
        <stp>C.US.ZCEX183050</stp>
        <stp>Ask</stp>
        <stp/>
        <stp>B</stp>
        <tr r="K18" s="2"/>
      </tp>
      <tp t="s">
        <v>85'2</v>
        <stp/>
        <stp>ContractData</stp>
        <stp>C.US.ZCEX183000</stp>
        <stp>Ask</stp>
        <stp/>
        <stp>B</stp>
        <tr r="K17" s="2"/>
      </tp>
      <tp>
        <v>0</v>
        <stp/>
        <stp>ContractData</stp>
        <stp>C.US.ZCEX183250</stp>
        <stp>COI</stp>
        <stp/>
        <stp>T</stp>
        <tr r="E22" s="2"/>
      </tp>
      <tp>
        <v>203</v>
        <stp/>
        <stp>ContractData</stp>
        <stp>C.US.ZCEX183200</stp>
        <stp>COI</stp>
        <stp/>
        <stp>T</stp>
        <tr r="E21" s="2"/>
      </tp>
      <tp t="s">
        <v>51'1</v>
        <stp/>
        <stp>ContractData</stp>
        <stp>C.US.ZCEX183050</stp>
        <stp>Bid</stp>
        <stp/>
        <stp>B</stp>
        <tr r="J18" s="2"/>
      </tp>
      <tp t="s">
        <v>56'1</v>
        <stp/>
        <stp>ContractData</stp>
        <stp>C.US.ZCEX183000</stp>
        <stp>Bid</stp>
        <stp/>
        <stp>B</stp>
        <tr r="J17" s="2"/>
      </tp>
      <tp t="s">
        <v>50'0</v>
        <stp/>
        <stp>ContractData</stp>
        <stp>C.US.ZCEX183350</stp>
        <stp>Ask</stp>
        <stp/>
        <stp>B</stp>
        <tr r="K24" s="2"/>
      </tp>
      <tp t="s">
        <v>55'2</v>
        <stp/>
        <stp>ContractData</stp>
        <stp>C.US.ZCEX183300</stp>
        <stp>Ask</stp>
        <stp/>
        <stp>B</stp>
        <tr r="K23" s="2"/>
      </tp>
      <tp>
        <v>0</v>
        <stp/>
        <stp>ContractData</stp>
        <stp>C.US.ZCEX183150</stp>
        <stp>COI</stp>
        <stp/>
        <stp>T</stp>
        <tr r="E20" s="2"/>
      </tp>
      <tp>
        <v>0</v>
        <stp/>
        <stp>ContractData</stp>
        <stp>C.US.ZCEX183100</stp>
        <stp>COI</stp>
        <stp/>
        <stp>T</stp>
        <tr r="E19" s="2"/>
      </tp>
      <tp t="s">
        <v>41'1</v>
        <stp/>
        <stp>ContractData</stp>
        <stp>C.US.ZCEX183150</stp>
        <stp>Bid</stp>
        <stp/>
        <stp>B</stp>
        <tr r="J20" s="2"/>
      </tp>
      <tp t="s">
        <v>46'1</v>
        <stp/>
        <stp>ContractData</stp>
        <stp>C.US.ZCEX183100</stp>
        <stp>Bid</stp>
        <stp/>
        <stp>B</stp>
        <tr r="J19" s="2"/>
      </tp>
      <tp t="s">
        <v>60'2</v>
        <stp/>
        <stp>ContractData</stp>
        <stp>C.US.ZCEX183250</stp>
        <stp>Ask</stp>
        <stp/>
        <stp>B</stp>
        <tr r="K22" s="2"/>
      </tp>
      <tp t="s">
        <v>65'2</v>
        <stp/>
        <stp>ContractData</stp>
        <stp>C.US.ZCEX183200</stp>
        <stp>Ask</stp>
        <stp/>
        <stp>B</stp>
        <tr r="K21" s="2"/>
      </tp>
      <tp>
        <v>0</v>
        <stp/>
        <stp>ContractData</stp>
        <stp>C.US.ZCEX183050</stp>
        <stp>COI</stp>
        <stp/>
        <stp>T</stp>
        <tr r="E18" s="2"/>
      </tp>
      <tp>
        <v>0</v>
        <stp/>
        <stp>ContractData</stp>
        <stp>C.US.ZCEX183000</stp>
        <stp>COI</stp>
        <stp/>
        <stp>T</stp>
        <tr r="E17" s="2"/>
      </tp>
      <tp t="s">
        <v>6'4</v>
        <stp/>
        <stp>ContractData</stp>
        <stp>C.US.ZCEX183650</stp>
        <stp>Bid</stp>
        <stp/>
        <stp>B</stp>
        <tr r="J30" s="2"/>
      </tp>
      <tp t="s">
        <v>10'4</v>
        <stp/>
        <stp>ContractData</stp>
        <stp>C.US.ZCEX183600</stp>
        <stp>Bid</stp>
        <stp/>
        <stp>B</stp>
        <tr r="J29" s="2"/>
      </tp>
      <tp t="s">
        <v>18'1</v>
        <stp/>
        <stp>ContractData</stp>
        <stp>C.US.ZCEX183550</stp>
        <stp>Ask</stp>
        <stp/>
        <stp>B</stp>
        <tr r="K28" s="2"/>
      </tp>
      <tp t="s">
        <v>22'7</v>
        <stp/>
        <stp>ContractData</stp>
        <stp>C.US.ZCEX183500</stp>
        <stp>Ask</stp>
        <stp/>
        <stp>B</stp>
        <tr r="K27" s="2"/>
      </tp>
      <tp>
        <v>13992</v>
        <stp/>
        <stp>ContractData</stp>
        <stp>C.US.ZCEX183750</stp>
        <stp>COI</stp>
        <stp/>
        <stp>T</stp>
        <tr r="E32" s="2"/>
      </tp>
      <tp>
        <v>13049</v>
        <stp/>
        <stp>ContractData</stp>
        <stp>C.US.ZCEX183700</stp>
        <stp>COI</stp>
        <stp/>
        <stp>T</stp>
        <tr r="E31" s="2"/>
      </tp>
      <tp t="s">
        <v>1'4</v>
        <stp/>
        <stp>ContractData</stp>
        <stp>C.US.ZCEX183750</stp>
        <stp>Bid</stp>
        <stp/>
        <stp>B</stp>
        <tr r="J32" s="2"/>
      </tp>
      <tp t="s">
        <v>3'3</v>
        <stp/>
        <stp>ContractData</stp>
        <stp>C.US.ZCEX183700</stp>
        <stp>Bid</stp>
        <stp/>
        <stp>B</stp>
        <tr r="J31" s="2"/>
        <tr r="O6" s="1"/>
      </tp>
      <tp t="s">
        <v>27'6</v>
        <stp/>
        <stp>ContractData</stp>
        <stp>C.US.ZCEX183450</stp>
        <stp>Ask</stp>
        <stp/>
        <stp>B</stp>
        <tr r="K26" s="2"/>
      </tp>
      <tp t="s">
        <v>32'5</v>
        <stp/>
        <stp>ContractData</stp>
        <stp>C.US.ZCEX183400</stp>
        <stp>Ask</stp>
        <stp/>
        <stp>B</stp>
        <tr r="K25" s="2"/>
      </tp>
      <tp>
        <v>7879</v>
        <stp/>
        <stp>ContractData</stp>
        <stp>C.US.ZCEX183650</stp>
        <stp>COI</stp>
        <stp/>
        <stp>T</stp>
        <tr r="E30" s="2"/>
      </tp>
      <tp>
        <v>6925</v>
        <stp/>
        <stp>ContractData</stp>
        <stp>C.US.ZCEX183600</stp>
        <stp>COI</stp>
        <stp/>
        <stp>T</stp>
        <tr r="E29" s="2"/>
      </tp>
      <tp t="s">
        <v>24'0</v>
        <stp/>
        <stp>ContractData</stp>
        <stp>C.US.ZCEX183450</stp>
        <stp>Bid</stp>
        <stp/>
        <stp>B</stp>
        <tr r="J26" s="2"/>
      </tp>
      <tp t="s">
        <v>29'2</v>
        <stp/>
        <stp>ContractData</stp>
        <stp>C.US.ZCEX183400</stp>
        <stp>Bid</stp>
        <stp/>
        <stp>B</stp>
        <tr r="J25" s="2"/>
      </tp>
      <tp t="s">
        <v>1'5</v>
        <stp/>
        <stp>ContractData</stp>
        <stp>C.US.ZCEX183750</stp>
        <stp>Ask</stp>
        <stp/>
        <stp>B</stp>
        <tr r="K32" s="2"/>
      </tp>
      <tp t="s">
        <v>3'5</v>
        <stp/>
        <stp>ContractData</stp>
        <stp>C.US.ZCEX183700</stp>
        <stp>Ask</stp>
        <stp/>
        <stp>B</stp>
        <tr r="K31" s="2"/>
        <tr r="P6" s="1"/>
      </tp>
      <tp>
        <v>4890</v>
        <stp/>
        <stp>ContractData</stp>
        <stp>C.US.ZCEX183550</stp>
        <stp>COI</stp>
        <stp/>
        <stp>T</stp>
        <tr r="E28" s="2"/>
      </tp>
      <tp>
        <v>5856</v>
        <stp/>
        <stp>ContractData</stp>
        <stp>C.US.ZCEX183500</stp>
        <stp>COI</stp>
        <stp/>
        <stp>T</stp>
        <tr r="E27" s="2"/>
      </tp>
      <tp t="s">
        <v>14'0</v>
        <stp/>
        <stp>ContractData</stp>
        <stp>C.US.ZCEX183550</stp>
        <stp>Bid</stp>
        <stp/>
        <stp>B</stp>
        <tr r="J28" s="2"/>
      </tp>
      <tp t="s">
        <v>19'0</v>
        <stp/>
        <stp>ContractData</stp>
        <stp>C.US.ZCEX183500</stp>
        <stp>Bid</stp>
        <stp/>
        <stp>B</stp>
        <tr r="J27" s="2"/>
      </tp>
      <tp t="s">
        <v>6'7</v>
        <stp/>
        <stp>ContractData</stp>
        <stp>C.US.ZCEX183650</stp>
        <stp>Ask</stp>
        <stp/>
        <stp>B</stp>
        <tr r="K30" s="2"/>
      </tp>
      <tp t="s">
        <v>11'4</v>
        <stp/>
        <stp>ContractData</stp>
        <stp>C.US.ZCEX183600</stp>
        <stp>Ask</stp>
        <stp/>
        <stp>B</stp>
        <tr r="K29" s="2"/>
      </tp>
      <tp>
        <v>3403</v>
        <stp/>
        <stp>ContractData</stp>
        <stp>C.US.ZCEX183450</stp>
        <stp>COI</stp>
        <stp/>
        <stp>T</stp>
        <tr r="E26" s="2"/>
      </tp>
      <tp>
        <v>600</v>
        <stp/>
        <stp>ContractData</stp>
        <stp>C.US.ZCEX183400</stp>
        <stp>COI</stp>
        <stp/>
        <stp>T</stp>
        <tr r="E25" s="2"/>
      </tp>
      <tp t="s">
        <v>2'1</v>
        <stp/>
        <stp>ContractData</stp>
        <stp>P.US.ZCEX183700</stp>
        <stp>Low</stp>
        <stp/>
        <stp>B</stp>
        <tr r="AB6" s="1"/>
      </tp>
      <tp t="s">
        <v>22'2</v>
        <stp/>
        <stp>ContractData</stp>
        <stp>P.US.ZCEX183950</stp>
        <stp>Bid</stp>
        <stp/>
        <stp>B</stp>
        <tr r="J36" s="3"/>
      </tp>
      <tp t="s">
        <v>17'2</v>
        <stp/>
        <stp>ContractData</stp>
        <stp>P.US.ZCEX183900</stp>
        <stp>Bid</stp>
        <stp/>
        <stp>B</stp>
        <tr r="J35" s="3"/>
      </tp>
      <tp>
        <v>1788</v>
        <stp/>
        <stp>ContractData</stp>
        <stp>P.US.ZCEX183850</stp>
        <stp>COI</stp>
        <stp/>
        <stp>T</stp>
        <tr r="E34" s="3"/>
      </tp>
      <tp>
        <v>989</v>
        <stp/>
        <stp>ContractData</stp>
        <stp>P.US.ZCEX183800</stp>
        <stp>COI</stp>
        <stp/>
        <stp>T</stp>
        <tr r="E33" s="3"/>
      </tp>
      <tp t="s">
        <v>12'1</v>
        <stp/>
        <stp>ContractData</stp>
        <stp>P.US.ZCEX183850</stp>
        <stp>Bid</stp>
        <stp/>
        <stp>B</stp>
        <tr r="J34" s="3"/>
      </tp>
      <tp t="s">
        <v>9'7</v>
        <stp/>
        <stp>ContractData</stp>
        <stp>P.US.ZCEX183800</stp>
        <stp>Bid</stp>
        <stp/>
        <stp>B</stp>
        <tr r="J33" s="3"/>
      </tp>
      <tp>
        <v>2</v>
        <stp/>
        <stp>ContractData</stp>
        <stp>P.US.ZCEX183950</stp>
        <stp>COI</stp>
        <stp/>
        <stp>T</stp>
        <tr r="E36" s="3"/>
      </tp>
      <tp>
        <v>61</v>
        <stp/>
        <stp>ContractData</stp>
        <stp>P.US.ZCEX183900</stp>
        <stp>COI</stp>
        <stp/>
        <stp>T</stp>
        <tr r="E35" s="3"/>
      </tp>
      <tp t="s">
        <v>17'0</v>
        <stp/>
        <stp>ContractData</stp>
        <stp>P.US.ZCEX183850</stp>
        <stp>Ask</stp>
        <stp/>
        <stp>B</stp>
        <tr r="K34" s="3"/>
      </tp>
      <tp t="s">
        <v>10'3</v>
        <stp/>
        <stp>ContractData</stp>
        <stp>P.US.ZCEX183800</stp>
        <stp>Ask</stp>
        <stp/>
        <stp>B</stp>
        <tr r="K33" s="3"/>
      </tp>
      <tp t="s">
        <v>26'0</v>
        <stp/>
        <stp>ContractData</stp>
        <stp>P.US.ZCEX183950</stp>
        <stp>Ask</stp>
        <stp/>
        <stp>B</stp>
        <tr r="K36" s="3"/>
      </tp>
      <tp t="s">
        <v>21'2</v>
        <stp/>
        <stp>ContractData</stp>
        <stp>P.US.ZCEX183900</stp>
        <stp>Ask</stp>
        <stp/>
        <stp>B</stp>
        <tr r="K35" s="3"/>
      </tp>
      <tp t="s">
        <v/>
        <stp/>
        <stp>ContractData</stp>
        <stp>P.US.ZCEX183150</stp>
        <stp>Bid</stp>
        <stp/>
        <stp>B</stp>
        <tr r="J20" s="3"/>
      </tp>
      <tp t="s">
        <v/>
        <stp/>
        <stp>ContractData</stp>
        <stp>P.US.ZCEX183100</stp>
        <stp>Bid</stp>
        <stp/>
        <stp>B</stp>
        <tr r="J19" s="3"/>
      </tp>
      <tp t="s">
        <v>0'1</v>
        <stp/>
        <stp>ContractData</stp>
        <stp>P.US.ZCEX183250</stp>
        <stp>Ask</stp>
        <stp/>
        <stp>B</stp>
        <tr r="K22" s="3"/>
      </tp>
      <tp t="s">
        <v>0'1</v>
        <stp/>
        <stp>ContractData</stp>
        <stp>P.US.ZCEX183200</stp>
        <stp>Ask</stp>
        <stp/>
        <stp>B</stp>
        <tr r="K21" s="3"/>
      </tp>
      <tp>
        <v>123</v>
        <stp/>
        <stp>ContractData</stp>
        <stp>P.US.ZCEX183050</stp>
        <stp>COI</stp>
        <stp/>
        <stp>T</stp>
        <tr r="E18" s="3"/>
      </tp>
      <tp>
        <v>75</v>
        <stp/>
        <stp>ContractData</stp>
        <stp>P.US.ZCEX183000</stp>
        <stp>COI</stp>
        <stp/>
        <stp>T</stp>
        <tr r="E17" s="3"/>
      </tp>
      <tp t="s">
        <v/>
        <stp/>
        <stp>ContractData</stp>
        <stp>P.US.ZCEX183050</stp>
        <stp>Bid</stp>
        <stp/>
        <stp>B</stp>
        <tr r="J18" s="3"/>
      </tp>
      <tp t="s">
        <v/>
        <stp/>
        <stp>ContractData</stp>
        <stp>P.US.ZCEX183000</stp>
        <stp>Bid</stp>
        <stp/>
        <stp>B</stp>
        <tr r="J17" s="3"/>
      </tp>
      <tp t="s">
        <v>0'1</v>
        <stp/>
        <stp>ContractData</stp>
        <stp>P.US.ZCEX183350</stp>
        <stp>Ask</stp>
        <stp/>
        <stp>B</stp>
        <tr r="K24" s="3"/>
      </tp>
      <tp t="s">
        <v>0'1</v>
        <stp/>
        <stp>ContractData</stp>
        <stp>P.US.ZCEX183300</stp>
        <stp>Ask</stp>
        <stp/>
        <stp>B</stp>
        <tr r="K23" s="3"/>
      </tp>
      <tp>
        <v>267</v>
        <stp/>
        <stp>ContractData</stp>
        <stp>P.US.ZCEX183150</stp>
        <stp>COI</stp>
        <stp/>
        <stp>T</stp>
        <tr r="E20" s="3"/>
      </tp>
      <tp>
        <v>375</v>
        <stp/>
        <stp>ContractData</stp>
        <stp>P.US.ZCEX183100</stp>
        <stp>COI</stp>
        <stp/>
        <stp>T</stp>
        <tr r="E19" s="3"/>
      </tp>
      <tp t="s">
        <v/>
        <stp/>
        <stp>ContractData</stp>
        <stp>P.US.ZCEX183350</stp>
        <stp>Bid</stp>
        <stp/>
        <stp>B</stp>
        <tr r="J24" s="3"/>
      </tp>
      <tp t="s">
        <v/>
        <stp/>
        <stp>ContractData</stp>
        <stp>P.US.ZCEX183300</stp>
        <stp>Bid</stp>
        <stp/>
        <stp>B</stp>
        <tr r="J23" s="3"/>
      </tp>
      <tp t="s">
        <v>0'1</v>
        <stp/>
        <stp>ContractData</stp>
        <stp>P.US.ZCEX183050</stp>
        <stp>Ask</stp>
        <stp/>
        <stp>B</stp>
        <tr r="K18" s="3"/>
      </tp>
      <tp t="s">
        <v>0'1</v>
        <stp/>
        <stp>ContractData</stp>
        <stp>P.US.ZCEX183000</stp>
        <stp>Ask</stp>
        <stp/>
        <stp>B</stp>
        <tr r="K17" s="3"/>
      </tp>
      <tp>
        <v>1015</v>
        <stp/>
        <stp>ContractData</stp>
        <stp>P.US.ZCEX183250</stp>
        <stp>COI</stp>
        <stp/>
        <stp>T</stp>
        <tr r="E22" s="3"/>
      </tp>
      <tp>
        <v>540</v>
        <stp/>
        <stp>ContractData</stp>
        <stp>P.US.ZCEX183200</stp>
        <stp>COI</stp>
        <stp/>
        <stp>T</stp>
        <tr r="E21" s="3"/>
      </tp>
      <tp t="s">
        <v/>
        <stp/>
        <stp>ContractData</stp>
        <stp>P.US.ZCEX183250</stp>
        <stp>Bid</stp>
        <stp/>
        <stp>B</stp>
        <tr r="J22" s="3"/>
      </tp>
      <tp t="s">
        <v/>
        <stp/>
        <stp>ContractData</stp>
        <stp>P.US.ZCEX183200</stp>
        <stp>Bid</stp>
        <stp/>
        <stp>B</stp>
        <tr r="J21" s="3"/>
      </tp>
      <tp t="s">
        <v>0'1</v>
        <stp/>
        <stp>ContractData</stp>
        <stp>P.US.ZCEX183150</stp>
        <stp>Ask</stp>
        <stp/>
        <stp>B</stp>
        <tr r="K20" s="3"/>
      </tp>
      <tp t="s">
        <v>0'1</v>
        <stp/>
        <stp>ContractData</stp>
        <stp>P.US.ZCEX183100</stp>
        <stp>Ask</stp>
        <stp/>
        <stp>B</stp>
        <tr r="K19" s="3"/>
      </tp>
      <tp>
        <v>3879</v>
        <stp/>
        <stp>ContractData</stp>
        <stp>P.US.ZCEX183350</stp>
        <stp>COI</stp>
        <stp/>
        <stp>T</stp>
        <tr r="E24" s="3"/>
      </tp>
      <tp>
        <v>2408</v>
        <stp/>
        <stp>ContractData</stp>
        <stp>P.US.ZCEX183300</stp>
        <stp>COI</stp>
        <stp/>
        <stp>T</stp>
        <tr r="E23" s="3"/>
      </tp>
      <tp t="s">
        <v>0'1</v>
        <stp/>
        <stp>ContractData</stp>
        <stp>P.US.ZCEX183550</stp>
        <stp>Bid</stp>
        <stp/>
        <stp>B</stp>
        <tr r="J28" s="3"/>
      </tp>
      <tp t="s">
        <v/>
        <stp/>
        <stp>ContractData</stp>
        <stp>P.US.ZCEX183500</stp>
        <stp>Bid</stp>
        <stp/>
        <stp>B</stp>
        <tr r="J27" s="3"/>
      </tp>
      <tp t="s">
        <v>1'2</v>
        <stp/>
        <stp>ContractData</stp>
        <stp>P.US.ZCEX183650</stp>
        <stp>Ask</stp>
        <stp/>
        <stp>B</stp>
        <tr r="K30" s="3"/>
      </tp>
      <tp t="s">
        <v>0'4</v>
        <stp/>
        <stp>ContractData</stp>
        <stp>P.US.ZCEX183600</stp>
        <stp>Ask</stp>
        <stp/>
        <stp>B</stp>
        <tr r="K29" s="3"/>
      </tp>
      <tp>
        <v>7603</v>
        <stp/>
        <stp>ContractData</stp>
        <stp>P.US.ZCEX183450</stp>
        <stp>COI</stp>
        <stp/>
        <stp>T</stp>
        <tr r="E26" s="3"/>
      </tp>
      <tp>
        <v>6327</v>
        <stp/>
        <stp>ContractData</stp>
        <stp>P.US.ZCEX183400</stp>
        <stp>COI</stp>
        <stp/>
        <stp>T</stp>
        <tr r="E25" s="3"/>
      </tp>
      <tp t="s">
        <v/>
        <stp/>
        <stp>ContractData</stp>
        <stp>P.US.ZCEX183450</stp>
        <stp>Bid</stp>
        <stp/>
        <stp>B</stp>
        <tr r="J26" s="3"/>
      </tp>
      <tp t="s">
        <v/>
        <stp/>
        <stp>ContractData</stp>
        <stp>P.US.ZCEX183400</stp>
        <stp>Bid</stp>
        <stp/>
        <stp>B</stp>
        <tr r="J25" s="3"/>
      </tp>
      <tp t="s">
        <v>6'1</v>
        <stp/>
        <stp>ContractData</stp>
        <stp>P.US.ZCEX183750</stp>
        <stp>Ask</stp>
        <stp/>
        <stp>B</stp>
        <tr r="K32" s="3"/>
      </tp>
      <tp t="s">
        <v>3'1</v>
        <stp/>
        <stp>ContractData</stp>
        <stp>P.US.ZCEX183700</stp>
        <stp>Ask</stp>
        <stp/>
        <stp>B</stp>
        <tr r="U6" s="1"/>
        <tr r="K31" s="3"/>
      </tp>
      <tp>
        <v>8480</v>
        <stp/>
        <stp>ContractData</stp>
        <stp>P.US.ZCEX183550</stp>
        <stp>COI</stp>
        <stp/>
        <stp>T</stp>
        <tr r="E28" s="3"/>
      </tp>
      <tp>
        <v>9221</v>
        <stp/>
        <stp>ContractData</stp>
        <stp>P.US.ZCEX183500</stp>
        <stp>COI</stp>
        <stp/>
        <stp>T</stp>
        <tr r="E27" s="3"/>
      </tp>
      <tp t="s">
        <v>5'7</v>
        <stp/>
        <stp>ContractData</stp>
        <stp>P.US.ZCEX183750</stp>
        <stp>Bid</stp>
        <stp/>
        <stp>B</stp>
        <tr r="J32" s="3"/>
      </tp>
      <tp t="s">
        <v>2'7</v>
        <stp/>
        <stp>ContractData</stp>
        <stp>P.US.ZCEX183700</stp>
        <stp>Bid</stp>
        <stp/>
        <stp>B</stp>
        <tr r="T6" s="1"/>
        <tr r="J31" s="3"/>
      </tp>
      <tp t="s">
        <v>0'1</v>
        <stp/>
        <stp>ContractData</stp>
        <stp>P.US.ZCEX183450</stp>
        <stp>Ask</stp>
        <stp/>
        <stp>B</stp>
        <tr r="K26" s="3"/>
      </tp>
      <tp t="s">
        <v>0'1</v>
        <stp/>
        <stp>ContractData</stp>
        <stp>P.US.ZCEX183400</stp>
        <stp>Ask</stp>
        <stp/>
        <stp>B</stp>
        <tr r="K25" s="3"/>
      </tp>
      <tp>
        <v>4942</v>
        <stp/>
        <stp>ContractData</stp>
        <stp>P.US.ZCEX183650</stp>
        <stp>COI</stp>
        <stp/>
        <stp>T</stp>
        <tr r="E30" s="3"/>
      </tp>
      <tp>
        <v>8382</v>
        <stp/>
        <stp>ContractData</stp>
        <stp>P.US.ZCEX183600</stp>
        <stp>COI</stp>
        <stp/>
        <stp>T</stp>
        <tr r="E29" s="3"/>
      </tp>
      <tp t="s">
        <v>1'0</v>
        <stp/>
        <stp>ContractData</stp>
        <stp>P.US.ZCEX183650</stp>
        <stp>Bid</stp>
        <stp/>
        <stp>B</stp>
        <tr r="J30" s="3"/>
      </tp>
      <tp t="s">
        <v>0'3</v>
        <stp/>
        <stp>ContractData</stp>
        <stp>P.US.ZCEX183600</stp>
        <stp>Bid</stp>
        <stp/>
        <stp>B</stp>
        <tr r="J29" s="3"/>
      </tp>
      <tp t="s">
        <v>0'2</v>
        <stp/>
        <stp>ContractData</stp>
        <stp>P.US.ZCEX183550</stp>
        <stp>Ask</stp>
        <stp/>
        <stp>B</stp>
        <tr r="K28" s="3"/>
      </tp>
      <tp t="s">
        <v>0'1</v>
        <stp/>
        <stp>ContractData</stp>
        <stp>P.US.ZCEX183500</stp>
        <stp>Ask</stp>
        <stp/>
        <stp>B</stp>
        <tr r="K27" s="3"/>
      </tp>
      <tp>
        <v>3213</v>
        <stp/>
        <stp>ContractData</stp>
        <stp>P.US.ZCEX183750</stp>
        <stp>COI</stp>
        <stp/>
        <stp>T</stp>
        <tr r="E32" s="3"/>
      </tp>
      <tp>
        <v>7117</v>
        <stp/>
        <stp>ContractData</stp>
        <stp>P.US.ZCEX183700</stp>
        <stp>COI</stp>
        <stp/>
        <stp>T</stp>
        <tr r="E31" s="3"/>
      </tp>
      <tp>
        <v>441</v>
        <stp/>
        <stp>ContractData</stp>
        <stp>C.US.ZCEX183700</stp>
        <stp>MT_LastAskVolume</stp>
        <stp/>
        <stp>T</stp>
        <tr r="Q6" s="1"/>
      </tp>
      <tp t="s">
        <v/>
        <stp/>
        <stp>ContractData</stp>
        <stp>C.US.ZCEX184950</stp>
        <stp>Ask</stp>
        <stp/>
        <stp>B</stp>
        <tr r="K56" s="2"/>
      </tp>
      <tp t="s">
        <v/>
        <stp/>
        <stp>ContractData</stp>
        <stp>C.US.ZCEX184900</stp>
        <stp>Ask</stp>
        <stp/>
        <stp>B</stp>
        <tr r="K55" s="2"/>
      </tp>
      <tp t="s">
        <v/>
        <stp/>
        <stp>ContractData</stp>
        <stp>C.US.ZCEX184850</stp>
        <stp>Ask</stp>
        <stp/>
        <stp>B</stp>
        <tr r="K54" s="2"/>
      </tp>
      <tp t="s">
        <v>0'1</v>
        <stp/>
        <stp>ContractData</stp>
        <stp>C.US.ZCEX184800</stp>
        <stp>Ask</stp>
        <stp/>
        <stp>B</stp>
        <tr r="K53" s="2"/>
      </tp>
      <tp t="s">
        <v/>
        <stp/>
        <stp>ContractData</stp>
        <stp>C.US.ZCEX184850</stp>
        <stp>Bid</stp>
        <stp/>
        <stp>B</stp>
        <tr r="J54" s="2"/>
      </tp>
      <tp t="s">
        <v/>
        <stp/>
        <stp>ContractData</stp>
        <stp>C.US.ZCEX184800</stp>
        <stp>Bid</stp>
        <stp/>
        <stp>B</stp>
        <tr r="J53" s="2"/>
      </tp>
      <tp>
        <v>0</v>
        <stp/>
        <stp>ContractData</stp>
        <stp>C.US.ZCEX184950</stp>
        <stp>COI</stp>
        <stp/>
        <stp>T</stp>
        <tr r="E56" s="2"/>
      </tp>
      <tp>
        <v>0</v>
        <stp/>
        <stp>ContractData</stp>
        <stp>C.US.ZCEX184900</stp>
        <stp>COI</stp>
        <stp/>
        <stp>T</stp>
        <tr r="E55" s="2"/>
      </tp>
      <tp t="s">
        <v/>
        <stp/>
        <stp>ContractData</stp>
        <stp>C.US.ZCEX184950</stp>
        <stp>Bid</stp>
        <stp/>
        <stp>B</stp>
        <tr r="J56" s="2"/>
      </tp>
      <tp t="s">
        <v/>
        <stp/>
        <stp>ContractData</stp>
        <stp>C.US.ZCEX184900</stp>
        <stp>Bid</stp>
        <stp/>
        <stp>B</stp>
        <tr r="J55" s="2"/>
      </tp>
      <tp>
        <v>0</v>
        <stp/>
        <stp>ContractData</stp>
        <stp>C.US.ZCEX184850</stp>
        <stp>COI</stp>
        <stp/>
        <stp>T</stp>
        <tr r="E54" s="2"/>
      </tp>
      <tp>
        <v>484</v>
        <stp/>
        <stp>ContractData</stp>
        <stp>C.US.ZCEX184800</stp>
        <stp>COI</stp>
        <stp/>
        <stp>T</stp>
        <tr r="E53" s="2"/>
      </tp>
      <tp t="s">
        <v/>
        <stp/>
        <stp>ContractData</stp>
        <stp>C.US.ZCEX184250</stp>
        <stp>Bid</stp>
        <stp/>
        <stp>B</stp>
        <tr r="J42" s="2"/>
      </tp>
      <tp t="s">
        <v/>
        <stp/>
        <stp>ContractData</stp>
        <stp>C.US.ZCEX184200</stp>
        <stp>Bid</stp>
        <stp/>
        <stp>B</stp>
        <tr r="J41" s="2"/>
      </tp>
      <tp t="s">
        <v>0'1</v>
        <stp/>
        <stp>ContractData</stp>
        <stp>C.US.ZCEX184150</stp>
        <stp>Ask</stp>
        <stp/>
        <stp>B</stp>
        <tr r="K40" s="2"/>
      </tp>
      <tp t="s">
        <v>0'1</v>
        <stp/>
        <stp>ContractData</stp>
        <stp>C.US.ZCEX184100</stp>
        <stp>Ask</stp>
        <stp/>
        <stp>B</stp>
        <tr r="K39" s="2"/>
      </tp>
      <tp>
        <v>652</v>
        <stp/>
        <stp>ContractData</stp>
        <stp>C.US.ZCEX184350</stp>
        <stp>COI</stp>
        <stp/>
        <stp>T</stp>
        <tr r="E44" s="2"/>
      </tp>
      <tp>
        <v>139</v>
        <stp/>
        <stp>ContractData</stp>
        <stp>C.US.ZCEX184300</stp>
        <stp>COI</stp>
        <stp/>
        <stp>T</stp>
        <tr r="E43" s="2"/>
      </tp>
      <tp t="s">
        <v/>
        <stp/>
        <stp>ContractData</stp>
        <stp>C.US.ZCEX184350</stp>
        <stp>Bid</stp>
        <stp/>
        <stp>B</stp>
        <tr r="J44" s="2"/>
      </tp>
      <tp t="s">
        <v/>
        <stp/>
        <stp>ContractData</stp>
        <stp>C.US.ZCEX184300</stp>
        <stp>Bid</stp>
        <stp/>
        <stp>B</stp>
        <tr r="J43" s="2"/>
      </tp>
      <tp t="s">
        <v>0'1</v>
        <stp/>
        <stp>ContractData</stp>
        <stp>C.US.ZCEX184050</stp>
        <stp>Ask</stp>
        <stp/>
        <stp>B</stp>
        <tr r="K38" s="2"/>
      </tp>
      <tp t="s">
        <v>0'1</v>
        <stp/>
        <stp>ContractData</stp>
        <stp>C.US.ZCEX184000</stp>
        <stp>Ask</stp>
        <stp/>
        <stp>B</stp>
        <tr r="K37" s="2"/>
      </tp>
      <tp>
        <v>435</v>
        <stp/>
        <stp>ContractData</stp>
        <stp>C.US.ZCEX184250</stp>
        <stp>COI</stp>
        <stp/>
        <stp>T</stp>
        <tr r="E42" s="2"/>
      </tp>
      <tp>
        <v>3571</v>
        <stp/>
        <stp>ContractData</stp>
        <stp>C.US.ZCEX184200</stp>
        <stp>COI</stp>
        <stp/>
        <stp>T</stp>
        <tr r="E41" s="2"/>
      </tp>
      <tp t="s">
        <v/>
        <stp/>
        <stp>ContractData</stp>
        <stp>C.US.ZCEX184050</stp>
        <stp>Bid</stp>
        <stp/>
        <stp>B</stp>
        <tr r="J38" s="2"/>
      </tp>
      <tp t="s">
        <v/>
        <stp/>
        <stp>ContractData</stp>
        <stp>C.US.ZCEX184000</stp>
        <stp>Bid</stp>
        <stp/>
        <stp>B</stp>
        <tr r="J37" s="2"/>
      </tp>
      <tp t="s">
        <v>0'1</v>
        <stp/>
        <stp>ContractData</stp>
        <stp>C.US.ZCEX184350</stp>
        <stp>Ask</stp>
        <stp/>
        <stp>B</stp>
        <tr r="K44" s="2"/>
      </tp>
      <tp t="s">
        <v>0'1</v>
        <stp/>
        <stp>ContractData</stp>
        <stp>C.US.ZCEX184300</stp>
        <stp>Ask</stp>
        <stp/>
        <stp>B</stp>
        <tr r="K43" s="2"/>
      </tp>
      <tp>
        <v>867</v>
        <stp/>
        <stp>ContractData</stp>
        <stp>C.US.ZCEX184150</stp>
        <stp>COI</stp>
        <stp/>
        <stp>T</stp>
        <tr r="E40" s="2"/>
      </tp>
      <tp>
        <v>1033</v>
        <stp/>
        <stp>ContractData</stp>
        <stp>C.US.ZCEX184100</stp>
        <stp>COI</stp>
        <stp/>
        <stp>T</stp>
        <tr r="E39" s="2"/>
      </tp>
      <tp t="s">
        <v/>
        <stp/>
        <stp>ContractData</stp>
        <stp>C.US.ZCEX184150</stp>
        <stp>Bid</stp>
        <stp/>
        <stp>B</stp>
        <tr r="J40" s="2"/>
      </tp>
      <tp t="s">
        <v/>
        <stp/>
        <stp>ContractData</stp>
        <stp>C.US.ZCEX184100</stp>
        <stp>Bid</stp>
        <stp/>
        <stp>B</stp>
        <tr r="J39" s="2"/>
      </tp>
      <tp t="s">
        <v>0'1</v>
        <stp/>
        <stp>ContractData</stp>
        <stp>C.US.ZCEX184250</stp>
        <stp>Ask</stp>
        <stp/>
        <stp>B</stp>
        <tr r="K42" s="2"/>
      </tp>
      <tp t="s">
        <v>0'1</v>
        <stp/>
        <stp>ContractData</stp>
        <stp>C.US.ZCEX184200</stp>
        <stp>Ask</stp>
        <stp/>
        <stp>B</stp>
        <tr r="K41" s="2"/>
      </tp>
      <tp>
        <v>1772</v>
        <stp/>
        <stp>ContractData</stp>
        <stp>C.US.ZCEX184050</stp>
        <stp>COI</stp>
        <stp/>
        <stp>T</stp>
        <tr r="E38" s="2"/>
      </tp>
      <tp>
        <v>2677</v>
        <stp/>
        <stp>ContractData</stp>
        <stp>C.US.ZCEX184000</stp>
        <stp>COI</stp>
        <stp/>
        <stp>T</stp>
        <tr r="E37" s="2"/>
      </tp>
      <tp t="s">
        <v/>
        <stp/>
        <stp>ContractData</stp>
        <stp>C.US.ZCEX184650</stp>
        <stp>Bid</stp>
        <stp/>
        <stp>B</stp>
        <tr r="J50" s="2"/>
      </tp>
      <tp t="s">
        <v/>
        <stp/>
        <stp>ContractData</stp>
        <stp>C.US.ZCEX184600</stp>
        <stp>Bid</stp>
        <stp/>
        <stp>B</stp>
        <tr r="J49" s="2"/>
      </tp>
      <tp t="s">
        <v>0'1</v>
        <stp/>
        <stp>ContractData</stp>
        <stp>C.US.ZCEX184550</stp>
        <stp>Ask</stp>
        <stp/>
        <stp>B</stp>
        <tr r="K48" s="2"/>
      </tp>
      <tp t="s">
        <v>0'1</v>
        <stp/>
        <stp>ContractData</stp>
        <stp>C.US.ZCEX184500</stp>
        <stp>Ask</stp>
        <stp/>
        <stp>B</stp>
        <tr r="K47" s="2"/>
      </tp>
      <tp>
        <v>39</v>
        <stp/>
        <stp>ContractData</stp>
        <stp>C.US.ZCEX184750</stp>
        <stp>COI</stp>
        <stp/>
        <stp>T</stp>
        <tr r="E52" s="2"/>
      </tp>
      <tp>
        <v>42</v>
        <stp/>
        <stp>ContractData</stp>
        <stp>C.US.ZCEX184700</stp>
        <stp>COI</stp>
        <stp/>
        <stp>T</stp>
        <tr r="E51" s="2"/>
      </tp>
      <tp t="s">
        <v/>
        <stp/>
        <stp>ContractData</stp>
        <stp>C.US.ZCEX184750</stp>
        <stp>Bid</stp>
        <stp/>
        <stp>B</stp>
        <tr r="J52" s="2"/>
      </tp>
      <tp t="s">
        <v/>
        <stp/>
        <stp>ContractData</stp>
        <stp>C.US.ZCEX184700</stp>
        <stp>Bid</stp>
        <stp/>
        <stp>B</stp>
        <tr r="J51" s="2"/>
      </tp>
      <tp t="s">
        <v>0'1</v>
        <stp/>
        <stp>ContractData</stp>
        <stp>C.US.ZCEX184450</stp>
        <stp>Ask</stp>
        <stp/>
        <stp>B</stp>
        <tr r="K46" s="2"/>
      </tp>
      <tp t="s">
        <v>0'1</v>
        <stp/>
        <stp>ContractData</stp>
        <stp>C.US.ZCEX184400</stp>
        <stp>Ask</stp>
        <stp/>
        <stp>B</stp>
        <tr r="K45" s="2"/>
      </tp>
      <tp>
        <v>254</v>
        <stp/>
        <stp>ContractData</stp>
        <stp>C.US.ZCEX184650</stp>
        <stp>COI</stp>
        <stp/>
        <stp>T</stp>
        <tr r="E50" s="2"/>
      </tp>
      <tp>
        <v>106</v>
        <stp/>
        <stp>ContractData</stp>
        <stp>C.US.ZCEX184600</stp>
        <stp>COI</stp>
        <stp/>
        <stp>T</stp>
        <tr r="E49" s="2"/>
      </tp>
      <tp t="s">
        <v/>
        <stp/>
        <stp>ContractData</stp>
        <stp>C.US.ZCEX184450</stp>
        <stp>Bid</stp>
        <stp/>
        <stp>B</stp>
        <tr r="J46" s="2"/>
      </tp>
      <tp t="s">
        <v/>
        <stp/>
        <stp>ContractData</stp>
        <stp>C.US.ZCEX184400</stp>
        <stp>Bid</stp>
        <stp/>
        <stp>B</stp>
        <tr r="J45" s="2"/>
      </tp>
      <tp t="s">
        <v>0'1</v>
        <stp/>
        <stp>ContractData</stp>
        <stp>C.US.ZCEX184750</stp>
        <stp>Ask</stp>
        <stp/>
        <stp>B</stp>
        <tr r="K52" s="2"/>
      </tp>
      <tp t="s">
        <v>0'1</v>
        <stp/>
        <stp>ContractData</stp>
        <stp>C.US.ZCEX184700</stp>
        <stp>Ask</stp>
        <stp/>
        <stp>B</stp>
        <tr r="K51" s="2"/>
      </tp>
      <tp>
        <v>443</v>
        <stp/>
        <stp>ContractData</stp>
        <stp>C.US.ZCEX184550</stp>
        <stp>COI</stp>
        <stp/>
        <stp>T</stp>
        <tr r="E48" s="2"/>
      </tp>
      <tp>
        <v>475</v>
        <stp/>
        <stp>ContractData</stp>
        <stp>C.US.ZCEX184500</stp>
        <stp>COI</stp>
        <stp/>
        <stp>T</stp>
        <tr r="E47" s="2"/>
      </tp>
      <tp t="s">
        <v/>
        <stp/>
        <stp>ContractData</stp>
        <stp>C.US.ZCEX184550</stp>
        <stp>Bid</stp>
        <stp/>
        <stp>B</stp>
        <tr r="J48" s="2"/>
      </tp>
      <tp t="s">
        <v/>
        <stp/>
        <stp>ContractData</stp>
        <stp>C.US.ZCEX184500</stp>
        <stp>Bid</stp>
        <stp/>
        <stp>B</stp>
        <tr r="J47" s="2"/>
      </tp>
      <tp t="s">
        <v>0'1</v>
        <stp/>
        <stp>ContractData</stp>
        <stp>C.US.ZCEX184650</stp>
        <stp>Ask</stp>
        <stp/>
        <stp>B</stp>
        <tr r="K50" s="2"/>
      </tp>
      <tp t="s">
        <v>0'1</v>
        <stp/>
        <stp>ContractData</stp>
        <stp>C.US.ZCEX184600</stp>
        <stp>Ask</stp>
        <stp/>
        <stp>B</stp>
        <tr r="K49" s="2"/>
      </tp>
      <tp>
        <v>226</v>
        <stp/>
        <stp>ContractData</stp>
        <stp>C.US.ZCEX184450</stp>
        <stp>COI</stp>
        <stp/>
        <stp>T</stp>
        <tr r="E46" s="2"/>
      </tp>
      <tp>
        <v>3009</v>
        <stp/>
        <stp>ContractData</stp>
        <stp>C.US.ZCEX184400</stp>
        <stp>COI</stp>
        <stp/>
        <stp>T</stp>
        <tr r="E45" s="2"/>
      </tp>
      <tp t="s">
        <v/>
        <stp/>
        <stp>ContractData</stp>
        <stp>P.US.ZCEX184950</stp>
        <stp>Bid</stp>
        <stp/>
        <stp>B</stp>
        <tr r="J56" s="3"/>
      </tp>
      <tp t="s">
        <v/>
        <stp/>
        <stp>ContractData</stp>
        <stp>P.US.ZCEX184900</stp>
        <stp>Bid</stp>
        <stp/>
        <stp>B</stp>
        <tr r="J55" s="3"/>
      </tp>
      <tp>
        <v>0</v>
        <stp/>
        <stp>ContractData</stp>
        <stp>P.US.ZCEX184850</stp>
        <stp>COI</stp>
        <stp/>
        <stp>T</stp>
        <tr r="E54" s="3"/>
      </tp>
      <tp>
        <v>0</v>
        <stp/>
        <stp>ContractData</stp>
        <stp>P.US.ZCEX184800</stp>
        <stp>COI</stp>
        <stp/>
        <stp>T</stp>
        <tr r="E53" s="3"/>
      </tp>
      <tp t="s">
        <v/>
        <stp/>
        <stp>ContractData</stp>
        <stp>P.US.ZCEX184850</stp>
        <stp>Bid</stp>
        <stp/>
        <stp>B</stp>
        <tr r="J54" s="3"/>
      </tp>
      <tp t="s">
        <v>94'6</v>
        <stp/>
        <stp>ContractData</stp>
        <stp>P.US.ZCEX184800</stp>
        <stp>Bid</stp>
        <stp/>
        <stp>B</stp>
        <tr r="J53" s="3"/>
      </tp>
      <tp>
        <v>0</v>
        <stp/>
        <stp>ContractData</stp>
        <stp>P.US.ZCEX184950</stp>
        <stp>COI</stp>
        <stp/>
        <stp>T</stp>
        <tr r="E56" s="3"/>
      </tp>
      <tp>
        <v>0</v>
        <stp/>
        <stp>ContractData</stp>
        <stp>P.US.ZCEX184900</stp>
        <stp>COI</stp>
        <stp/>
        <stp>T</stp>
        <tr r="E55" s="3"/>
      </tp>
      <tp t="s">
        <v/>
        <stp/>
        <stp>ContractData</stp>
        <stp>P.US.ZCEX184850</stp>
        <stp>Ask</stp>
        <stp/>
        <stp>B</stp>
        <tr r="K54" s="3"/>
      </tp>
      <tp t="s">
        <v>123'7</v>
        <stp/>
        <stp>ContractData</stp>
        <stp>P.US.ZCEX184800</stp>
        <stp>Ask</stp>
        <stp/>
        <stp>B</stp>
        <tr r="K53" s="3"/>
      </tp>
      <tp t="s">
        <v/>
        <stp/>
        <stp>ContractData</stp>
        <stp>P.US.ZCEX184950</stp>
        <stp>Ask</stp>
        <stp/>
        <stp>B</stp>
        <tr r="K56" s="3"/>
      </tp>
      <tp t="s">
        <v/>
        <stp/>
        <stp>ContractData</stp>
        <stp>P.US.ZCEX184900</stp>
        <stp>Ask</stp>
        <stp/>
        <stp>B</stp>
        <tr r="K55" s="3"/>
      </tp>
      <tp t="s">
        <v>29'6</v>
        <stp/>
        <stp>ContractData</stp>
        <stp>P.US.ZCEX184150</stp>
        <stp>Bid</stp>
        <stp/>
        <stp>B</stp>
        <tr r="J40" s="3"/>
      </tp>
      <tp t="s">
        <v>24'6</v>
        <stp/>
        <stp>ContractData</stp>
        <stp>P.US.ZCEX184100</stp>
        <stp>Bid</stp>
        <stp/>
        <stp>B</stp>
        <tr r="J39" s="3"/>
      </tp>
      <tp t="s">
        <v>68'7</v>
        <stp/>
        <stp>ContractData</stp>
        <stp>P.US.ZCEX184250</stp>
        <stp>Ask</stp>
        <stp/>
        <stp>B</stp>
        <tr r="K42" s="3"/>
      </tp>
      <tp t="s">
        <v>63'7</v>
        <stp/>
        <stp>ContractData</stp>
        <stp>P.US.ZCEX184200</stp>
        <stp>Ask</stp>
        <stp/>
        <stp>B</stp>
        <tr r="K41" s="3"/>
      </tp>
      <tp>
        <v>9</v>
        <stp/>
        <stp>ContractData</stp>
        <stp>P.US.ZCEX184050</stp>
        <stp>COI</stp>
        <stp/>
        <stp>T</stp>
        <tr r="E38" s="3"/>
      </tp>
      <tp>
        <v>29</v>
        <stp/>
        <stp>ContractData</stp>
        <stp>P.US.ZCEX184000</stp>
        <stp>COI</stp>
        <stp/>
        <stp>T</stp>
        <tr r="E37" s="3"/>
      </tp>
      <tp t="s">
        <v>19'6</v>
        <stp/>
        <stp>ContractData</stp>
        <stp>P.US.ZCEX184050</stp>
        <stp>Bid</stp>
        <stp/>
        <stp>B</stp>
        <tr r="J38" s="3"/>
      </tp>
      <tp t="s">
        <v>14'7</v>
        <stp/>
        <stp>ContractData</stp>
        <stp>P.US.ZCEX184000</stp>
        <stp>Bid</stp>
        <stp/>
        <stp>B</stp>
        <tr r="J37" s="3"/>
      </tp>
      <tp t="s">
        <v>78'7</v>
        <stp/>
        <stp>ContractData</stp>
        <stp>P.US.ZCEX184350</stp>
        <stp>Ask</stp>
        <stp/>
        <stp>B</stp>
        <tr r="K44" s="3"/>
      </tp>
      <tp t="s">
        <v>73'7</v>
        <stp/>
        <stp>ContractData</stp>
        <stp>P.US.ZCEX184300</stp>
        <stp>Ask</stp>
        <stp/>
        <stp>B</stp>
        <tr r="K43" s="3"/>
      </tp>
      <tp>
        <v>165</v>
        <stp/>
        <stp>ContractData</stp>
        <stp>P.US.ZCEX184150</stp>
        <stp>COI</stp>
        <stp/>
        <stp>T</stp>
        <tr r="E40" s="3"/>
      </tp>
      <tp>
        <v>2</v>
        <stp/>
        <stp>ContractData</stp>
        <stp>P.US.ZCEX184100</stp>
        <stp>COI</stp>
        <stp/>
        <stp>T</stp>
        <tr r="E39" s="3"/>
      </tp>
      <tp t="s">
        <v>49'6</v>
        <stp/>
        <stp>ContractData</stp>
        <stp>P.US.ZCEX184350</stp>
        <stp>Bid</stp>
        <stp/>
        <stp>B</stp>
        <tr r="J44" s="3"/>
      </tp>
      <tp t="s">
        <v>44'6</v>
        <stp/>
        <stp>ContractData</stp>
        <stp>P.US.ZCEX184300</stp>
        <stp>Bid</stp>
        <stp/>
        <stp>B</stp>
        <tr r="J43" s="3"/>
      </tp>
      <tp t="s">
        <v>48'7</v>
        <stp/>
        <stp>ContractData</stp>
        <stp>P.US.ZCEX184050</stp>
        <stp>Ask</stp>
        <stp/>
        <stp>B</stp>
        <tr r="K38" s="3"/>
      </tp>
      <tp t="s">
        <v>43'0</v>
        <stp/>
        <stp>ContractData</stp>
        <stp>P.US.ZCEX184000</stp>
        <stp>Ask</stp>
        <stp/>
        <stp>B</stp>
        <tr r="K37" s="3"/>
      </tp>
      <tp>
        <v>0</v>
        <stp/>
        <stp>ContractData</stp>
        <stp>P.US.ZCEX184250</stp>
        <stp>COI</stp>
        <stp/>
        <stp>T</stp>
        <tr r="E42" s="3"/>
      </tp>
      <tp>
        <v>6</v>
        <stp/>
        <stp>ContractData</stp>
        <stp>P.US.ZCEX184200</stp>
        <stp>COI</stp>
        <stp/>
        <stp>T</stp>
        <tr r="E41" s="3"/>
      </tp>
      <tp t="s">
        <v>39'6</v>
        <stp/>
        <stp>ContractData</stp>
        <stp>P.US.ZCEX184250</stp>
        <stp>Bid</stp>
        <stp/>
        <stp>B</stp>
        <tr r="J42" s="3"/>
      </tp>
      <tp t="s">
        <v>34'6</v>
        <stp/>
        <stp>ContractData</stp>
        <stp>P.US.ZCEX184200</stp>
        <stp>Bid</stp>
        <stp/>
        <stp>B</stp>
        <tr r="J41" s="3"/>
      </tp>
      <tp t="s">
        <v>58'7</v>
        <stp/>
        <stp>ContractData</stp>
        <stp>P.US.ZCEX184150</stp>
        <stp>Ask</stp>
        <stp/>
        <stp>B</stp>
        <tr r="K40" s="3"/>
      </tp>
      <tp t="s">
        <v>53'7</v>
        <stp/>
        <stp>ContractData</stp>
        <stp>P.US.ZCEX184100</stp>
        <stp>Ask</stp>
        <stp/>
        <stp>B</stp>
        <tr r="K39" s="3"/>
      </tp>
      <tp>
        <v>0</v>
        <stp/>
        <stp>ContractData</stp>
        <stp>P.US.ZCEX184350</stp>
        <stp>COI</stp>
        <stp/>
        <stp>T</stp>
        <tr r="E44" s="3"/>
      </tp>
      <tp>
        <v>0</v>
        <stp/>
        <stp>ContractData</stp>
        <stp>P.US.ZCEX184300</stp>
        <stp>COI</stp>
        <stp/>
        <stp>T</stp>
        <tr r="E43" s="3"/>
      </tp>
      <tp t="s">
        <v>69'6</v>
        <stp/>
        <stp>ContractData</stp>
        <stp>P.US.ZCEX184550</stp>
        <stp>Bid</stp>
        <stp/>
        <stp>B</stp>
        <tr r="J48" s="3"/>
      </tp>
      <tp t="s">
        <v>64'6</v>
        <stp/>
        <stp>ContractData</stp>
        <stp>P.US.ZCEX184500</stp>
        <stp>Bid</stp>
        <stp/>
        <stp>B</stp>
        <tr r="J47" s="3"/>
      </tp>
      <tp t="s">
        <v>108'7</v>
        <stp/>
        <stp>ContractData</stp>
        <stp>P.US.ZCEX184650</stp>
        <stp>Ask</stp>
        <stp/>
        <stp>B</stp>
        <tr r="K50" s="3"/>
      </tp>
      <tp t="s">
        <v>103'7</v>
        <stp/>
        <stp>ContractData</stp>
        <stp>P.US.ZCEX184600</stp>
        <stp>Ask</stp>
        <stp/>
        <stp>B</stp>
        <tr r="K49" s="3"/>
      </tp>
      <tp>
        <v>0</v>
        <stp/>
        <stp>ContractData</stp>
        <stp>P.US.ZCEX184450</stp>
        <stp>COI</stp>
        <stp/>
        <stp>T</stp>
        <tr r="E46" s="3"/>
      </tp>
      <tp>
        <v>0</v>
        <stp/>
        <stp>ContractData</stp>
        <stp>P.US.ZCEX184400</stp>
        <stp>COI</stp>
        <stp/>
        <stp>T</stp>
        <tr r="E45" s="3"/>
      </tp>
      <tp t="s">
        <v>59'6</v>
        <stp/>
        <stp>ContractData</stp>
        <stp>P.US.ZCEX184450</stp>
        <stp>Bid</stp>
        <stp/>
        <stp>B</stp>
        <tr r="J46" s="3"/>
      </tp>
      <tp t="s">
        <v>54'6</v>
        <stp/>
        <stp>ContractData</stp>
        <stp>P.US.ZCEX184400</stp>
        <stp>Bid</stp>
        <stp/>
        <stp>B</stp>
        <tr r="J45" s="3"/>
      </tp>
      <tp t="s">
        <v>118'7</v>
        <stp/>
        <stp>ContractData</stp>
        <stp>P.US.ZCEX184750</stp>
        <stp>Ask</stp>
        <stp/>
        <stp>B</stp>
        <tr r="K52" s="3"/>
      </tp>
      <tp t="s">
        <v>113'7</v>
        <stp/>
        <stp>ContractData</stp>
        <stp>P.US.ZCEX184700</stp>
        <stp>Ask</stp>
        <stp/>
        <stp>B</stp>
        <tr r="K51" s="3"/>
      </tp>
      <tp>
        <v>0</v>
        <stp/>
        <stp>ContractData</stp>
        <stp>P.US.ZCEX184550</stp>
        <stp>COI</stp>
        <stp/>
        <stp>T</stp>
        <tr r="E48" s="3"/>
      </tp>
      <tp>
        <v>0</v>
        <stp/>
        <stp>ContractData</stp>
        <stp>P.US.ZCEX184500</stp>
        <stp>COI</stp>
        <stp/>
        <stp>T</stp>
        <tr r="E47" s="3"/>
      </tp>
      <tp t="s">
        <v>89'6</v>
        <stp/>
        <stp>ContractData</stp>
        <stp>P.US.ZCEX184750</stp>
        <stp>Bid</stp>
        <stp/>
        <stp>B</stp>
        <tr r="J52" s="3"/>
      </tp>
      <tp t="s">
        <v>84'6</v>
        <stp/>
        <stp>ContractData</stp>
        <stp>P.US.ZCEX184700</stp>
        <stp>Bid</stp>
        <stp/>
        <stp>B</stp>
        <tr r="J51" s="3"/>
      </tp>
      <tp t="s">
        <v>88'7</v>
        <stp/>
        <stp>ContractData</stp>
        <stp>P.US.ZCEX184450</stp>
        <stp>Ask</stp>
        <stp/>
        <stp>B</stp>
        <tr r="K46" s="3"/>
      </tp>
      <tp t="s">
        <v>83'7</v>
        <stp/>
        <stp>ContractData</stp>
        <stp>P.US.ZCEX184400</stp>
        <stp>Ask</stp>
        <stp/>
        <stp>B</stp>
        <tr r="K45" s="3"/>
      </tp>
      <tp>
        <v>0</v>
        <stp/>
        <stp>ContractData</stp>
        <stp>P.US.ZCEX184650</stp>
        <stp>COI</stp>
        <stp/>
        <stp>T</stp>
        <tr r="E50" s="3"/>
      </tp>
      <tp>
        <v>0</v>
        <stp/>
        <stp>ContractData</stp>
        <stp>P.US.ZCEX184600</stp>
        <stp>COI</stp>
        <stp/>
        <stp>T</stp>
        <tr r="E49" s="3"/>
      </tp>
      <tp t="s">
        <v>79'6</v>
        <stp/>
        <stp>ContractData</stp>
        <stp>P.US.ZCEX184650</stp>
        <stp>Bid</stp>
        <stp/>
        <stp>B</stp>
        <tr r="J50" s="3"/>
      </tp>
      <tp t="s">
        <v>74'6</v>
        <stp/>
        <stp>ContractData</stp>
        <stp>P.US.ZCEX184600</stp>
        <stp>Bid</stp>
        <stp/>
        <stp>B</stp>
        <tr r="J49" s="3"/>
      </tp>
      <tp t="s">
        <v>98'7</v>
        <stp/>
        <stp>ContractData</stp>
        <stp>P.US.ZCEX184550</stp>
        <stp>Ask</stp>
        <stp/>
        <stp>B</stp>
        <tr r="K48" s="3"/>
      </tp>
      <tp t="s">
        <v>93'7</v>
        <stp/>
        <stp>ContractData</stp>
        <stp>P.US.ZCEX184500</stp>
        <stp>Ask</stp>
        <stp/>
        <stp>B</stp>
        <tr r="K47" s="3"/>
      </tp>
      <tp>
        <v>0</v>
        <stp/>
        <stp>ContractData</stp>
        <stp>P.US.ZCEX184750</stp>
        <stp>COI</stp>
        <stp/>
        <stp>T</stp>
        <tr r="E52" s="3"/>
      </tp>
      <tp>
        <v>0</v>
        <stp/>
        <stp>ContractData</stp>
        <stp>P.US.ZCEX184700</stp>
        <stp>COI</stp>
        <stp/>
        <stp>T</stp>
        <tr r="E51" s="3"/>
      </tp>
      <tp t="s">
        <v/>
        <stp/>
        <stp>ContractData</stp>
        <stp>C.US.ZCEX185200</stp>
        <stp>Bid</stp>
        <stp/>
        <stp>B</stp>
        <tr r="J61" s="2"/>
      </tp>
      <tp t="s">
        <v/>
        <stp/>
        <stp>ContractData</stp>
        <stp>C.US.ZCEX185150</stp>
        <stp>Ask</stp>
        <stp/>
        <stp>B</stp>
        <tr r="K60" s="2"/>
      </tp>
      <tp t="s">
        <v/>
        <stp/>
        <stp>ContractData</stp>
        <stp>C.US.ZCEX185100</stp>
        <stp>Ask</stp>
        <stp/>
        <stp>B</stp>
        <tr r="K59" s="2"/>
      </tp>
      <tp t="s">
        <v/>
        <stp/>
        <stp>ContractData</stp>
        <stp>C.US.ZCEX185050</stp>
        <stp>Ask</stp>
        <stp/>
        <stp>B</stp>
        <tr r="K58" s="2"/>
      </tp>
      <tp t="s">
        <v/>
        <stp/>
        <stp>ContractData</stp>
        <stp>C.US.ZCEX185000</stp>
        <stp>Ask</stp>
        <stp/>
        <stp>B</stp>
        <tr r="K57" s="2"/>
      </tp>
      <tp>
        <v>0</v>
        <stp/>
        <stp>ContractData</stp>
        <stp>C.US.ZCEX185200</stp>
        <stp>COI</stp>
        <stp/>
        <stp>T</stp>
        <tr r="E61" s="2"/>
      </tp>
      <tp t="s">
        <v/>
        <stp/>
        <stp>ContractData</stp>
        <stp>C.US.ZCEX185050</stp>
        <stp>Bid</stp>
        <stp/>
        <stp>B</stp>
        <tr r="J58" s="2"/>
      </tp>
      <tp t="s">
        <v/>
        <stp/>
        <stp>ContractData</stp>
        <stp>C.US.ZCEX185000</stp>
        <stp>Bid</stp>
        <stp/>
        <stp>B</stp>
        <tr r="J57" s="2"/>
      </tp>
      <tp>
        <v>0</v>
        <stp/>
        <stp>ContractData</stp>
        <stp>C.US.ZCEX185150</stp>
        <stp>COI</stp>
        <stp/>
        <stp>T</stp>
        <tr r="E60" s="2"/>
      </tp>
      <tp>
        <v>0</v>
        <stp/>
        <stp>ContractData</stp>
        <stp>C.US.ZCEX185100</stp>
        <stp>COI</stp>
        <stp/>
        <stp>T</stp>
        <tr r="E59" s="2"/>
      </tp>
      <tp t="s">
        <v/>
        <stp/>
        <stp>ContractData</stp>
        <stp>C.US.ZCEX185150</stp>
        <stp>Bid</stp>
        <stp/>
        <stp>B</stp>
        <tr r="J60" s="2"/>
      </tp>
      <tp t="s">
        <v/>
        <stp/>
        <stp>ContractData</stp>
        <stp>C.US.ZCEX185100</stp>
        <stp>Bid</stp>
        <stp/>
        <stp>B</stp>
        <tr r="J59" s="2"/>
      </tp>
      <tp t="s">
        <v/>
        <stp/>
        <stp>ContractData</stp>
        <stp>C.US.ZCEX185200</stp>
        <stp>Ask</stp>
        <stp/>
        <stp>B</stp>
        <tr r="K61" s="2"/>
      </tp>
      <tp>
        <v>0</v>
        <stp/>
        <stp>ContractData</stp>
        <stp>C.US.ZCEX185050</stp>
        <stp>COI</stp>
        <stp/>
        <stp>T</stp>
        <tr r="E58" s="2"/>
      </tp>
      <tp>
        <v>0</v>
        <stp/>
        <stp>ContractData</stp>
        <stp>C.US.ZCEX185000</stp>
        <stp>COI</stp>
        <stp/>
        <stp>T</stp>
        <tr r="E57" s="2"/>
      </tp>
      <tp t="s">
        <v/>
        <stp/>
        <stp>ContractData</stp>
        <stp>P.US.ZCEX185150</stp>
        <stp>Bid</stp>
        <stp/>
        <stp>B</stp>
        <tr r="J60" s="3"/>
      </tp>
      <tp t="s">
        <v/>
        <stp/>
        <stp>ContractData</stp>
        <stp>P.US.ZCEX185100</stp>
        <stp>Bid</stp>
        <stp/>
        <stp>B</stp>
        <tr r="J59" s="3"/>
      </tp>
      <tp t="s">
        <v/>
        <stp/>
        <stp>ContractData</stp>
        <stp>P.US.ZCEX185200</stp>
        <stp>Ask</stp>
        <stp/>
        <stp>B</stp>
        <tr r="K61" s="3"/>
      </tp>
      <tp>
        <v>0</v>
        <stp/>
        <stp>ContractData</stp>
        <stp>P.US.ZCEX185050</stp>
        <stp>COI</stp>
        <stp/>
        <stp>T</stp>
        <tr r="E58" s="3"/>
      </tp>
      <tp>
        <v>0</v>
        <stp/>
        <stp>ContractData</stp>
        <stp>P.US.ZCEX185000</stp>
        <stp>COI</stp>
        <stp/>
        <stp>T</stp>
        <tr r="E57" s="3"/>
      </tp>
      <tp t="s">
        <v/>
        <stp/>
        <stp>ContractData</stp>
        <stp>P.US.ZCEX185050</stp>
        <stp>Bid</stp>
        <stp/>
        <stp>B</stp>
        <tr r="J58" s="3"/>
      </tp>
      <tp t="s">
        <v/>
        <stp/>
        <stp>ContractData</stp>
        <stp>P.US.ZCEX185000</stp>
        <stp>Bid</stp>
        <stp/>
        <stp>B</stp>
        <tr r="J57" s="3"/>
      </tp>
      <tp>
        <v>0</v>
        <stp/>
        <stp>ContractData</stp>
        <stp>P.US.ZCEX185150</stp>
        <stp>COI</stp>
        <stp/>
        <stp>T</stp>
        <tr r="E60" s="3"/>
      </tp>
      <tp>
        <v>0</v>
        <stp/>
        <stp>ContractData</stp>
        <stp>P.US.ZCEX185100</stp>
        <stp>COI</stp>
        <stp/>
        <stp>T</stp>
        <tr r="E59" s="3"/>
      </tp>
      <tp t="s">
        <v/>
        <stp/>
        <stp>ContractData</stp>
        <stp>P.US.ZCEX185050</stp>
        <stp>Ask</stp>
        <stp/>
        <stp>B</stp>
        <tr r="K58" s="3"/>
      </tp>
      <tp t="s">
        <v/>
        <stp/>
        <stp>ContractData</stp>
        <stp>P.US.ZCEX185000</stp>
        <stp>Ask</stp>
        <stp/>
        <stp>B</stp>
        <tr r="K57" s="3"/>
      </tp>
      <tp>
        <v>0</v>
        <stp/>
        <stp>ContractData</stp>
        <stp>P.US.ZCEX185200</stp>
        <stp>COI</stp>
        <stp/>
        <stp>T</stp>
        <tr r="E61" s="3"/>
      </tp>
      <tp t="s">
        <v/>
        <stp/>
        <stp>ContractData</stp>
        <stp>P.US.ZCEX185200</stp>
        <stp>Bid</stp>
        <stp/>
        <stp>B</stp>
        <tr r="J61" s="3"/>
      </tp>
      <tp t="s">
        <v/>
        <stp/>
        <stp>ContractData</stp>
        <stp>P.US.ZCEX185150</stp>
        <stp>Ask</stp>
        <stp/>
        <stp>B</stp>
        <tr r="K60" s="3"/>
      </tp>
      <tp t="s">
        <v/>
        <stp/>
        <stp>ContractData</stp>
        <stp>P.US.ZCEX185100</stp>
        <stp>Ask</stp>
        <stp/>
        <stp>B</stp>
        <tr r="K59" s="3"/>
      </tp>
      <tp>
        <v>0.35902777777777778</v>
        <stp/>
        <stp>ContractData</stp>
        <stp>P.US.ZCEX183700</stp>
        <stp>HIghTime</stp>
        <stp/>
        <stp>T</stp>
        <tr r="AA6" s="1"/>
      </tp>
      <tp>
        <v>4.6527777777777779E-2</v>
        <stp/>
        <stp>ContractData</stp>
        <stp>C.US.ZCEX183700</stp>
        <stp>HIghTime</stp>
        <stp/>
        <stp>T</stp>
        <tr r="I6" s="1"/>
      </tp>
      <tp t="s">
        <v>C.US.ZCEX183700</v>
        <stp/>
        <stp>ContractData</stp>
        <stp>C.US.ZCE?1</stp>
        <stp>Symbol</stp>
        <stp/>
        <stp>T</stp>
        <tr r="C31" s="2"/>
        <tr r="A5" s="1"/>
      </tp>
      <tp t="s">
        <v>P.US.ZCEX183700</v>
        <stp/>
        <stp>ContractData</stp>
        <stp>P.US.ZCE?1</stp>
        <stp>Symbol</stp>
        <stp/>
        <stp>T</stp>
        <tr r="A6" s="1"/>
        <tr r="C31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8528776783676899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2200</c:v>
                </c:pt>
                <c:pt idx="1">
                  <c:v>2250</c:v>
                </c:pt>
                <c:pt idx="2">
                  <c:v>2300</c:v>
                </c:pt>
                <c:pt idx="3">
                  <c:v>2350</c:v>
                </c:pt>
                <c:pt idx="4">
                  <c:v>2400</c:v>
                </c:pt>
                <c:pt idx="5">
                  <c:v>2450</c:v>
                </c:pt>
                <c:pt idx="6">
                  <c:v>2500</c:v>
                </c:pt>
                <c:pt idx="7">
                  <c:v>2550</c:v>
                </c:pt>
                <c:pt idx="8">
                  <c:v>2600</c:v>
                </c:pt>
                <c:pt idx="9">
                  <c:v>2650</c:v>
                </c:pt>
                <c:pt idx="10">
                  <c:v>2700</c:v>
                </c:pt>
                <c:pt idx="11">
                  <c:v>2750</c:v>
                </c:pt>
                <c:pt idx="12">
                  <c:v>2800</c:v>
                </c:pt>
                <c:pt idx="13">
                  <c:v>2850</c:v>
                </c:pt>
                <c:pt idx="14">
                  <c:v>2900</c:v>
                </c:pt>
                <c:pt idx="15">
                  <c:v>2950</c:v>
                </c:pt>
                <c:pt idx="16">
                  <c:v>3000</c:v>
                </c:pt>
                <c:pt idx="17">
                  <c:v>3050</c:v>
                </c:pt>
                <c:pt idx="18">
                  <c:v>3100</c:v>
                </c:pt>
                <c:pt idx="19">
                  <c:v>3150</c:v>
                </c:pt>
                <c:pt idx="20">
                  <c:v>3200</c:v>
                </c:pt>
                <c:pt idx="21">
                  <c:v>3250</c:v>
                </c:pt>
                <c:pt idx="22">
                  <c:v>3300</c:v>
                </c:pt>
                <c:pt idx="23">
                  <c:v>3350</c:v>
                </c:pt>
                <c:pt idx="24">
                  <c:v>3400</c:v>
                </c:pt>
                <c:pt idx="25">
                  <c:v>3450</c:v>
                </c:pt>
                <c:pt idx="26">
                  <c:v>3500</c:v>
                </c:pt>
                <c:pt idx="27">
                  <c:v>3550</c:v>
                </c:pt>
                <c:pt idx="28">
                  <c:v>3600</c:v>
                </c:pt>
                <c:pt idx="29">
                  <c:v>3650</c:v>
                </c:pt>
                <c:pt idx="30">
                  <c:v>3700</c:v>
                </c:pt>
                <c:pt idx="31">
                  <c:v>3750</c:v>
                </c:pt>
                <c:pt idx="32">
                  <c:v>3800</c:v>
                </c:pt>
                <c:pt idx="33">
                  <c:v>3850</c:v>
                </c:pt>
                <c:pt idx="34">
                  <c:v>3900</c:v>
                </c:pt>
                <c:pt idx="35">
                  <c:v>3950</c:v>
                </c:pt>
                <c:pt idx="36">
                  <c:v>4000</c:v>
                </c:pt>
                <c:pt idx="37">
                  <c:v>4050</c:v>
                </c:pt>
                <c:pt idx="38">
                  <c:v>4100</c:v>
                </c:pt>
                <c:pt idx="39">
                  <c:v>4150</c:v>
                </c:pt>
                <c:pt idx="40">
                  <c:v>4200</c:v>
                </c:pt>
                <c:pt idx="41">
                  <c:v>4250</c:v>
                </c:pt>
                <c:pt idx="42">
                  <c:v>4300</c:v>
                </c:pt>
                <c:pt idx="43">
                  <c:v>4350</c:v>
                </c:pt>
                <c:pt idx="44">
                  <c:v>4400</c:v>
                </c:pt>
                <c:pt idx="45">
                  <c:v>4450</c:v>
                </c:pt>
                <c:pt idx="46">
                  <c:v>4500</c:v>
                </c:pt>
                <c:pt idx="47">
                  <c:v>4550</c:v>
                </c:pt>
                <c:pt idx="48">
                  <c:v>4600</c:v>
                </c:pt>
                <c:pt idx="49">
                  <c:v>4650</c:v>
                </c:pt>
                <c:pt idx="50">
                  <c:v>4700</c:v>
                </c:pt>
                <c:pt idx="51">
                  <c:v>4750</c:v>
                </c:pt>
                <c:pt idx="52">
                  <c:v>4800</c:v>
                </c:pt>
                <c:pt idx="53">
                  <c:v>4850</c:v>
                </c:pt>
                <c:pt idx="54">
                  <c:v>4900</c:v>
                </c:pt>
                <c:pt idx="55">
                  <c:v>4950</c:v>
                </c:pt>
                <c:pt idx="56">
                  <c:v>5000</c:v>
                </c:pt>
                <c:pt idx="57">
                  <c:v>5050</c:v>
                </c:pt>
                <c:pt idx="58">
                  <c:v>5100</c:v>
                </c:pt>
                <c:pt idx="59">
                  <c:v>5150</c:v>
                </c:pt>
                <c:pt idx="60">
                  <c:v>5200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285.98599999999999</c:v>
                </c:pt>
                <c:pt idx="9">
                  <c:v>275.52199999999999</c:v>
                </c:pt>
                <c:pt idx="10">
                  <c:v>265.20600000000002</c:v>
                </c:pt>
                <c:pt idx="11">
                  <c:v>255.02799999999999</c:v>
                </c:pt>
                <c:pt idx="12">
                  <c:v>244.976</c:v>
                </c:pt>
                <c:pt idx="13">
                  <c:v>235.03899999999999</c:v>
                </c:pt>
                <c:pt idx="14">
                  <c:v>225.20699999999999</c:v>
                </c:pt>
                <c:pt idx="15">
                  <c:v>215.46799999999999</c:v>
                </c:pt>
                <c:pt idx="16">
                  <c:v>205.81100000000001</c:v>
                </c:pt>
                <c:pt idx="17">
                  <c:v>196.22399999999999</c:v>
                </c:pt>
                <c:pt idx="18">
                  <c:v>186.69</c:v>
                </c:pt>
                <c:pt idx="19">
                  <c:v>177.2</c:v>
                </c:pt>
                <c:pt idx="20">
                  <c:v>167.73699999999999</c:v>
                </c:pt>
                <c:pt idx="21">
                  <c:v>158.28299999999999</c:v>
                </c:pt>
                <c:pt idx="22">
                  <c:v>148.82</c:v>
                </c:pt>
                <c:pt idx="23">
                  <c:v>137.95599999999999</c:v>
                </c:pt>
                <c:pt idx="24">
                  <c:v>54.826000000000001</c:v>
                </c:pt>
                <c:pt idx="25">
                  <c:v>49.268000000000001</c:v>
                </c:pt>
                <c:pt idx="26">
                  <c:v>41.968000000000004</c:v>
                </c:pt>
                <c:pt idx="27">
                  <c:v>38.023000000000003</c:v>
                </c:pt>
                <c:pt idx="28">
                  <c:v>7.4740000000000002</c:v>
                </c:pt>
                <c:pt idx="29">
                  <c:v>13.723000000000001</c:v>
                </c:pt>
                <c:pt idx="30">
                  <c:v>15.416</c:v>
                </c:pt>
                <c:pt idx="31">
                  <c:v>15.113</c:v>
                </c:pt>
                <c:pt idx="32">
                  <c:v>16.495000000000001</c:v>
                </c:pt>
                <c:pt idx="33">
                  <c:v>18.221</c:v>
                </c:pt>
                <c:pt idx="34">
                  <c:v>20.884</c:v>
                </c:pt>
                <c:pt idx="35">
                  <c:v>22.077999999999999</c:v>
                </c:pt>
                <c:pt idx="36">
                  <c:v>25.677</c:v>
                </c:pt>
                <c:pt idx="37">
                  <c:v>29.157</c:v>
                </c:pt>
                <c:pt idx="38">
                  <c:v>32.533000000000001</c:v>
                </c:pt>
                <c:pt idx="39">
                  <c:v>35.817999999999998</c:v>
                </c:pt>
                <c:pt idx="40">
                  <c:v>39.023000000000003</c:v>
                </c:pt>
                <c:pt idx="41">
                  <c:v>42.151000000000003</c:v>
                </c:pt>
                <c:pt idx="42">
                  <c:v>45.213000000000001</c:v>
                </c:pt>
                <c:pt idx="43">
                  <c:v>48.206000000000003</c:v>
                </c:pt>
                <c:pt idx="44">
                  <c:v>51.140999999999998</c:v>
                </c:pt>
                <c:pt idx="45">
                  <c:v>54.017000000000003</c:v>
                </c:pt>
                <c:pt idx="46">
                  <c:v>56.844000000000001</c:v>
                </c:pt>
                <c:pt idx="47">
                  <c:v>59.618000000000002</c:v>
                </c:pt>
                <c:pt idx="48">
                  <c:v>62.344999999999999</c:v>
                </c:pt>
                <c:pt idx="49">
                  <c:v>65.025000000000006</c:v>
                </c:pt>
                <c:pt idx="50">
                  <c:v>67.662000000000006</c:v>
                </c:pt>
                <c:pt idx="51">
                  <c:v>70.254999999999995</c:v>
                </c:pt>
                <c:pt idx="52">
                  <c:v>72.808000000000007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F-46E0-9CE0-DFFED7928159}"/>
            </c:ext>
          </c:extLst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2200</c:v>
                </c:pt>
                <c:pt idx="1">
                  <c:v>2250</c:v>
                </c:pt>
                <c:pt idx="2">
                  <c:v>2300</c:v>
                </c:pt>
                <c:pt idx="3">
                  <c:v>2350</c:v>
                </c:pt>
                <c:pt idx="4">
                  <c:v>2400</c:v>
                </c:pt>
                <c:pt idx="5">
                  <c:v>2450</c:v>
                </c:pt>
                <c:pt idx="6">
                  <c:v>2500</c:v>
                </c:pt>
                <c:pt idx="7">
                  <c:v>2550</c:v>
                </c:pt>
                <c:pt idx="8">
                  <c:v>2600</c:v>
                </c:pt>
                <c:pt idx="9">
                  <c:v>2650</c:v>
                </c:pt>
                <c:pt idx="10">
                  <c:v>2700</c:v>
                </c:pt>
                <c:pt idx="11">
                  <c:v>2750</c:v>
                </c:pt>
                <c:pt idx="12">
                  <c:v>2800</c:v>
                </c:pt>
                <c:pt idx="13">
                  <c:v>2850</c:v>
                </c:pt>
                <c:pt idx="14">
                  <c:v>2900</c:v>
                </c:pt>
                <c:pt idx="15">
                  <c:v>2950</c:v>
                </c:pt>
                <c:pt idx="16">
                  <c:v>3000</c:v>
                </c:pt>
                <c:pt idx="17">
                  <c:v>3050</c:v>
                </c:pt>
                <c:pt idx="18">
                  <c:v>3100</c:v>
                </c:pt>
                <c:pt idx="19">
                  <c:v>3150</c:v>
                </c:pt>
                <c:pt idx="20">
                  <c:v>3200</c:v>
                </c:pt>
                <c:pt idx="21">
                  <c:v>3250</c:v>
                </c:pt>
                <c:pt idx="22">
                  <c:v>3300</c:v>
                </c:pt>
                <c:pt idx="23">
                  <c:v>3350</c:v>
                </c:pt>
                <c:pt idx="24">
                  <c:v>3400</c:v>
                </c:pt>
                <c:pt idx="25">
                  <c:v>3450</c:v>
                </c:pt>
                <c:pt idx="26">
                  <c:v>3500</c:v>
                </c:pt>
                <c:pt idx="27">
                  <c:v>3550</c:v>
                </c:pt>
                <c:pt idx="28">
                  <c:v>3600</c:v>
                </c:pt>
                <c:pt idx="29">
                  <c:v>3650</c:v>
                </c:pt>
                <c:pt idx="30">
                  <c:v>3700</c:v>
                </c:pt>
                <c:pt idx="31">
                  <c:v>3750</c:v>
                </c:pt>
                <c:pt idx="32">
                  <c:v>3800</c:v>
                </c:pt>
                <c:pt idx="33">
                  <c:v>3850</c:v>
                </c:pt>
                <c:pt idx="34">
                  <c:v>3900</c:v>
                </c:pt>
                <c:pt idx="35">
                  <c:v>3950</c:v>
                </c:pt>
                <c:pt idx="36">
                  <c:v>4000</c:v>
                </c:pt>
                <c:pt idx="37">
                  <c:v>4050</c:v>
                </c:pt>
                <c:pt idx="38">
                  <c:v>4100</c:v>
                </c:pt>
                <c:pt idx="39">
                  <c:v>4150</c:v>
                </c:pt>
                <c:pt idx="40">
                  <c:v>4200</c:v>
                </c:pt>
                <c:pt idx="41">
                  <c:v>4250</c:v>
                </c:pt>
                <c:pt idx="42">
                  <c:v>4300</c:v>
                </c:pt>
                <c:pt idx="43">
                  <c:v>4350</c:v>
                </c:pt>
                <c:pt idx="44">
                  <c:v>4400</c:v>
                </c:pt>
                <c:pt idx="45">
                  <c:v>4450</c:v>
                </c:pt>
                <c:pt idx="46">
                  <c:v>4500</c:v>
                </c:pt>
                <c:pt idx="47">
                  <c:v>4550</c:v>
                </c:pt>
                <c:pt idx="48">
                  <c:v>4600</c:v>
                </c:pt>
                <c:pt idx="49">
                  <c:v>4650</c:v>
                </c:pt>
                <c:pt idx="50">
                  <c:v>4700</c:v>
                </c:pt>
                <c:pt idx="51">
                  <c:v>4750</c:v>
                </c:pt>
                <c:pt idx="52">
                  <c:v>4800</c:v>
                </c:pt>
                <c:pt idx="53">
                  <c:v>4850</c:v>
                </c:pt>
                <c:pt idx="54">
                  <c:v>4900</c:v>
                </c:pt>
                <c:pt idx="55">
                  <c:v>4950</c:v>
                </c:pt>
                <c:pt idx="56">
                  <c:v>5000</c:v>
                </c:pt>
                <c:pt idx="57">
                  <c:v>5050</c:v>
                </c:pt>
                <c:pt idx="58">
                  <c:v>5100</c:v>
                </c:pt>
                <c:pt idx="59">
                  <c:v>5150</c:v>
                </c:pt>
                <c:pt idx="60">
                  <c:v>5200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137.95599999999999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7.4740000000000002</c:v>
                </c:pt>
                <c:pt idx="29">
                  <c:v>13.723000000000001</c:v>
                </c:pt>
                <c:pt idx="30">
                  <c:v>15.416</c:v>
                </c:pt>
                <c:pt idx="31">
                  <c:v>15.113</c:v>
                </c:pt>
                <c:pt idx="32">
                  <c:v>16.495000000000001</c:v>
                </c:pt>
                <c:pt idx="33">
                  <c:v>18.221</c:v>
                </c:pt>
                <c:pt idx="34">
                  <c:v>20.884</c:v>
                </c:pt>
                <c:pt idx="35">
                  <c:v>22.077999999999999</c:v>
                </c:pt>
                <c:pt idx="36">
                  <c:v>25.677</c:v>
                </c:pt>
                <c:pt idx="37">
                  <c:v>29.157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F-46E0-9CE0-DFFED792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278960664"/>
        <c:axId val="278961056"/>
      </c:barChart>
      <c:catAx>
        <c:axId val="27896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961056"/>
        <c:crosses val="autoZero"/>
        <c:auto val="1"/>
        <c:lblAlgn val="ctr"/>
        <c:lblOffset val="100"/>
        <c:noMultiLvlLbl val="0"/>
      </c:catAx>
      <c:valAx>
        <c:axId val="27896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96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2200</c:v>
                </c:pt>
                <c:pt idx="1">
                  <c:v>2250</c:v>
                </c:pt>
                <c:pt idx="2">
                  <c:v>2300</c:v>
                </c:pt>
                <c:pt idx="3">
                  <c:v>2350</c:v>
                </c:pt>
                <c:pt idx="4">
                  <c:v>2400</c:v>
                </c:pt>
                <c:pt idx="5">
                  <c:v>2450</c:v>
                </c:pt>
                <c:pt idx="6">
                  <c:v>2500</c:v>
                </c:pt>
                <c:pt idx="7">
                  <c:v>2550</c:v>
                </c:pt>
                <c:pt idx="8">
                  <c:v>2600</c:v>
                </c:pt>
                <c:pt idx="9">
                  <c:v>2650</c:v>
                </c:pt>
                <c:pt idx="10">
                  <c:v>2700</c:v>
                </c:pt>
                <c:pt idx="11">
                  <c:v>2750</c:v>
                </c:pt>
                <c:pt idx="12">
                  <c:v>2800</c:v>
                </c:pt>
                <c:pt idx="13">
                  <c:v>2850</c:v>
                </c:pt>
                <c:pt idx="14">
                  <c:v>2900</c:v>
                </c:pt>
                <c:pt idx="15">
                  <c:v>2950</c:v>
                </c:pt>
                <c:pt idx="16">
                  <c:v>3000</c:v>
                </c:pt>
                <c:pt idx="17">
                  <c:v>3050</c:v>
                </c:pt>
                <c:pt idx="18">
                  <c:v>3100</c:v>
                </c:pt>
                <c:pt idx="19">
                  <c:v>3150</c:v>
                </c:pt>
                <c:pt idx="20">
                  <c:v>3200</c:v>
                </c:pt>
                <c:pt idx="21">
                  <c:v>3250</c:v>
                </c:pt>
                <c:pt idx="22">
                  <c:v>3300</c:v>
                </c:pt>
                <c:pt idx="23">
                  <c:v>3350</c:v>
                </c:pt>
                <c:pt idx="24">
                  <c:v>3400</c:v>
                </c:pt>
                <c:pt idx="25">
                  <c:v>3450</c:v>
                </c:pt>
                <c:pt idx="26">
                  <c:v>3500</c:v>
                </c:pt>
                <c:pt idx="27">
                  <c:v>3550</c:v>
                </c:pt>
                <c:pt idx="28">
                  <c:v>3600</c:v>
                </c:pt>
                <c:pt idx="29">
                  <c:v>3650</c:v>
                </c:pt>
                <c:pt idx="30">
                  <c:v>3700</c:v>
                </c:pt>
                <c:pt idx="31">
                  <c:v>3750</c:v>
                </c:pt>
                <c:pt idx="32">
                  <c:v>3800</c:v>
                </c:pt>
                <c:pt idx="33">
                  <c:v>3850</c:v>
                </c:pt>
                <c:pt idx="34">
                  <c:v>3900</c:v>
                </c:pt>
                <c:pt idx="35">
                  <c:v>3950</c:v>
                </c:pt>
                <c:pt idx="36">
                  <c:v>4000</c:v>
                </c:pt>
                <c:pt idx="37">
                  <c:v>4050</c:v>
                </c:pt>
                <c:pt idx="38">
                  <c:v>4100</c:v>
                </c:pt>
                <c:pt idx="39">
                  <c:v>4150</c:v>
                </c:pt>
                <c:pt idx="40">
                  <c:v>4200</c:v>
                </c:pt>
                <c:pt idx="41">
                  <c:v>4250</c:v>
                </c:pt>
                <c:pt idx="42">
                  <c:v>4300</c:v>
                </c:pt>
                <c:pt idx="43">
                  <c:v>4350</c:v>
                </c:pt>
                <c:pt idx="44">
                  <c:v>4400</c:v>
                </c:pt>
                <c:pt idx="45">
                  <c:v>4450</c:v>
                </c:pt>
                <c:pt idx="46">
                  <c:v>4500</c:v>
                </c:pt>
                <c:pt idx="47">
                  <c:v>4550</c:v>
                </c:pt>
                <c:pt idx="48">
                  <c:v>4600</c:v>
                </c:pt>
                <c:pt idx="49">
                  <c:v>4650</c:v>
                </c:pt>
                <c:pt idx="50">
                  <c:v>4700</c:v>
                </c:pt>
                <c:pt idx="51">
                  <c:v>4750</c:v>
                </c:pt>
                <c:pt idx="52">
                  <c:v>4800</c:v>
                </c:pt>
                <c:pt idx="53">
                  <c:v>4850</c:v>
                </c:pt>
                <c:pt idx="54">
                  <c:v>4900</c:v>
                </c:pt>
                <c:pt idx="55">
                  <c:v>4950</c:v>
                </c:pt>
                <c:pt idx="56">
                  <c:v>5000</c:v>
                </c:pt>
                <c:pt idx="57">
                  <c:v>5050</c:v>
                </c:pt>
                <c:pt idx="58">
                  <c:v>5100</c:v>
                </c:pt>
                <c:pt idx="59">
                  <c:v>5150</c:v>
                </c:pt>
                <c:pt idx="60">
                  <c:v>5200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99.915999999999997</c:v>
                </c:pt>
                <c:pt idx="9">
                  <c:v>95.078999999999994</c:v>
                </c:pt>
                <c:pt idx="10">
                  <c:v>90.15</c:v>
                </c:pt>
                <c:pt idx="11">
                  <c:v>85.454999999999998</c:v>
                </c:pt>
                <c:pt idx="12">
                  <c:v>80.825999999999993</c:v>
                </c:pt>
                <c:pt idx="13">
                  <c:v>76.257999999999996</c:v>
                </c:pt>
                <c:pt idx="14">
                  <c:v>71.753</c:v>
                </c:pt>
                <c:pt idx="15">
                  <c:v>67.298000000000002</c:v>
                </c:pt>
                <c:pt idx="16">
                  <c:v>62.893000000000001</c:v>
                </c:pt>
                <c:pt idx="17">
                  <c:v>58.533999999999999</c:v>
                </c:pt>
                <c:pt idx="18">
                  <c:v>54.218000000000004</c:v>
                </c:pt>
                <c:pt idx="19">
                  <c:v>49.935000000000002</c:v>
                </c:pt>
                <c:pt idx="20">
                  <c:v>45.866</c:v>
                </c:pt>
                <c:pt idx="21">
                  <c:v>41.637999999999998</c:v>
                </c:pt>
                <c:pt idx="22">
                  <c:v>37.436</c:v>
                </c:pt>
                <c:pt idx="23">
                  <c:v>33.241999999999997</c:v>
                </c:pt>
                <c:pt idx="24">
                  <c:v>29.048999999999999</c:v>
                </c:pt>
                <c:pt idx="25">
                  <c:v>24.841000000000001</c:v>
                </c:pt>
                <c:pt idx="26">
                  <c:v>20.599</c:v>
                </c:pt>
                <c:pt idx="27">
                  <c:v>18.677</c:v>
                </c:pt>
                <c:pt idx="28">
                  <c:v>15.018000000000001</c:v>
                </c:pt>
                <c:pt idx="29">
                  <c:v>15.178000000000001</c:v>
                </c:pt>
                <c:pt idx="30">
                  <c:v>15.414999999999999</c:v>
                </c:pt>
                <c:pt idx="31">
                  <c:v>14.202999999999999</c:v>
                </c:pt>
                <c:pt idx="32">
                  <c:v>17.756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113.56</c:v>
                </c:pt>
                <c:pt idx="37">
                  <c:v>124.97799999999999</c:v>
                </c:pt>
                <c:pt idx="38">
                  <c:v>131.84899999999999</c:v>
                </c:pt>
                <c:pt idx="39">
                  <c:v>138.465</c:v>
                </c:pt>
                <c:pt idx="40">
                  <c:v>144.858</c:v>
                </c:pt>
                <c:pt idx="41">
                  <c:v>151.04599999999999</c:v>
                </c:pt>
                <c:pt idx="42">
                  <c:v>157.047</c:v>
                </c:pt>
                <c:pt idx="43">
                  <c:v>162.875</c:v>
                </c:pt>
                <c:pt idx="44">
                  <c:v>168.54499999999999</c:v>
                </c:pt>
                <c:pt idx="45">
                  <c:v>174.066</c:v>
                </c:pt>
                <c:pt idx="46">
                  <c:v>179.44900000000001</c:v>
                </c:pt>
                <c:pt idx="47">
                  <c:v>184.7</c:v>
                </c:pt>
                <c:pt idx="48">
                  <c:v>189.833</c:v>
                </c:pt>
                <c:pt idx="49">
                  <c:v>194.84700000000001</c:v>
                </c:pt>
                <c:pt idx="50">
                  <c:v>199.756</c:v>
                </c:pt>
                <c:pt idx="51">
                  <c:v>204.559</c:v>
                </c:pt>
                <c:pt idx="52">
                  <c:v>209.26400000000001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0-4BEA-A2EB-0592B2B05E34}"/>
            </c:ext>
          </c:extLst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2200</c:v>
                </c:pt>
                <c:pt idx="1">
                  <c:v>2250</c:v>
                </c:pt>
                <c:pt idx="2">
                  <c:v>2300</c:v>
                </c:pt>
                <c:pt idx="3">
                  <c:v>2350</c:v>
                </c:pt>
                <c:pt idx="4">
                  <c:v>2400</c:v>
                </c:pt>
                <c:pt idx="5">
                  <c:v>2450</c:v>
                </c:pt>
                <c:pt idx="6">
                  <c:v>2500</c:v>
                </c:pt>
                <c:pt idx="7">
                  <c:v>2550</c:v>
                </c:pt>
                <c:pt idx="8">
                  <c:v>2600</c:v>
                </c:pt>
                <c:pt idx="9">
                  <c:v>2650</c:v>
                </c:pt>
                <c:pt idx="10">
                  <c:v>2700</c:v>
                </c:pt>
                <c:pt idx="11">
                  <c:v>2750</c:v>
                </c:pt>
                <c:pt idx="12">
                  <c:v>2800</c:v>
                </c:pt>
                <c:pt idx="13">
                  <c:v>2850</c:v>
                </c:pt>
                <c:pt idx="14">
                  <c:v>2900</c:v>
                </c:pt>
                <c:pt idx="15">
                  <c:v>2950</c:v>
                </c:pt>
                <c:pt idx="16">
                  <c:v>3000</c:v>
                </c:pt>
                <c:pt idx="17">
                  <c:v>3050</c:v>
                </c:pt>
                <c:pt idx="18">
                  <c:v>3100</c:v>
                </c:pt>
                <c:pt idx="19">
                  <c:v>3150</c:v>
                </c:pt>
                <c:pt idx="20">
                  <c:v>3200</c:v>
                </c:pt>
                <c:pt idx="21">
                  <c:v>3250</c:v>
                </c:pt>
                <c:pt idx="22">
                  <c:v>3300</c:v>
                </c:pt>
                <c:pt idx="23">
                  <c:v>3350</c:v>
                </c:pt>
                <c:pt idx="24">
                  <c:v>3400</c:v>
                </c:pt>
                <c:pt idx="25">
                  <c:v>3450</c:v>
                </c:pt>
                <c:pt idx="26">
                  <c:v>3500</c:v>
                </c:pt>
                <c:pt idx="27">
                  <c:v>3550</c:v>
                </c:pt>
                <c:pt idx="28">
                  <c:v>3600</c:v>
                </c:pt>
                <c:pt idx="29">
                  <c:v>3650</c:v>
                </c:pt>
                <c:pt idx="30">
                  <c:v>3700</c:v>
                </c:pt>
                <c:pt idx="31">
                  <c:v>3750</c:v>
                </c:pt>
                <c:pt idx="32">
                  <c:v>3800</c:v>
                </c:pt>
                <c:pt idx="33">
                  <c:v>3850</c:v>
                </c:pt>
                <c:pt idx="34">
                  <c:v>3900</c:v>
                </c:pt>
                <c:pt idx="35">
                  <c:v>3950</c:v>
                </c:pt>
                <c:pt idx="36">
                  <c:v>4000</c:v>
                </c:pt>
                <c:pt idx="37">
                  <c:v>4050</c:v>
                </c:pt>
                <c:pt idx="38">
                  <c:v>4100</c:v>
                </c:pt>
                <c:pt idx="39">
                  <c:v>4150</c:v>
                </c:pt>
                <c:pt idx="40">
                  <c:v>4200</c:v>
                </c:pt>
                <c:pt idx="41">
                  <c:v>4250</c:v>
                </c:pt>
                <c:pt idx="42">
                  <c:v>4300</c:v>
                </c:pt>
                <c:pt idx="43">
                  <c:v>4350</c:v>
                </c:pt>
                <c:pt idx="44">
                  <c:v>4400</c:v>
                </c:pt>
                <c:pt idx="45">
                  <c:v>4450</c:v>
                </c:pt>
                <c:pt idx="46">
                  <c:v>4500</c:v>
                </c:pt>
                <c:pt idx="47">
                  <c:v>4550</c:v>
                </c:pt>
                <c:pt idx="48">
                  <c:v>4600</c:v>
                </c:pt>
                <c:pt idx="49">
                  <c:v>4650</c:v>
                </c:pt>
                <c:pt idx="50">
                  <c:v>4700</c:v>
                </c:pt>
                <c:pt idx="51">
                  <c:v>4750</c:v>
                </c:pt>
                <c:pt idx="52">
                  <c:v>4800</c:v>
                </c:pt>
                <c:pt idx="53">
                  <c:v>4850</c:v>
                </c:pt>
                <c:pt idx="54">
                  <c:v>4900</c:v>
                </c:pt>
                <c:pt idx="55">
                  <c:v>4950</c:v>
                </c:pt>
                <c:pt idx="56">
                  <c:v>5000</c:v>
                </c:pt>
                <c:pt idx="57">
                  <c:v>5050</c:v>
                </c:pt>
                <c:pt idx="58">
                  <c:v>5100</c:v>
                </c:pt>
                <c:pt idx="59">
                  <c:v>5150</c:v>
                </c:pt>
                <c:pt idx="60">
                  <c:v>5200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33.241999999999997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18.677</c:v>
                </c:pt>
                <c:pt idx="28">
                  <c:v>15.018000000000001</c:v>
                </c:pt>
                <c:pt idx="29">
                  <c:v>15.178000000000001</c:v>
                </c:pt>
                <c:pt idx="30">
                  <c:v>15.414999999999999</c:v>
                </c:pt>
                <c:pt idx="31">
                  <c:v>14.202999999999999</c:v>
                </c:pt>
                <c:pt idx="32">
                  <c:v>17.756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113.56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0-4BEA-A2EB-0592B2B0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278961840"/>
        <c:axId val="278962232"/>
      </c:barChart>
      <c:catAx>
        <c:axId val="2789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962232"/>
        <c:crosses val="autoZero"/>
        <c:auto val="1"/>
        <c:lblAlgn val="ctr"/>
        <c:lblOffset val="100"/>
        <c:noMultiLvlLbl val="0"/>
      </c:catAx>
      <c:valAx>
        <c:axId val="2789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9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2200</c:v>
                </c:pt>
                <c:pt idx="1">
                  <c:v>2250</c:v>
                </c:pt>
                <c:pt idx="2">
                  <c:v>2300</c:v>
                </c:pt>
                <c:pt idx="3">
                  <c:v>2350</c:v>
                </c:pt>
                <c:pt idx="4">
                  <c:v>2400</c:v>
                </c:pt>
                <c:pt idx="5">
                  <c:v>2450</c:v>
                </c:pt>
                <c:pt idx="6">
                  <c:v>2500</c:v>
                </c:pt>
                <c:pt idx="7">
                  <c:v>2550</c:v>
                </c:pt>
                <c:pt idx="8">
                  <c:v>2600</c:v>
                </c:pt>
                <c:pt idx="9">
                  <c:v>2650</c:v>
                </c:pt>
                <c:pt idx="10">
                  <c:v>2700</c:v>
                </c:pt>
                <c:pt idx="11">
                  <c:v>2750</c:v>
                </c:pt>
                <c:pt idx="12">
                  <c:v>2800</c:v>
                </c:pt>
                <c:pt idx="13">
                  <c:v>2850</c:v>
                </c:pt>
                <c:pt idx="14">
                  <c:v>2900</c:v>
                </c:pt>
                <c:pt idx="15">
                  <c:v>2950</c:v>
                </c:pt>
                <c:pt idx="16">
                  <c:v>3000</c:v>
                </c:pt>
                <c:pt idx="17">
                  <c:v>3050</c:v>
                </c:pt>
                <c:pt idx="18">
                  <c:v>3100</c:v>
                </c:pt>
                <c:pt idx="19">
                  <c:v>3150</c:v>
                </c:pt>
                <c:pt idx="20">
                  <c:v>3200</c:v>
                </c:pt>
                <c:pt idx="21">
                  <c:v>3250</c:v>
                </c:pt>
                <c:pt idx="22">
                  <c:v>3300</c:v>
                </c:pt>
                <c:pt idx="23">
                  <c:v>3350</c:v>
                </c:pt>
                <c:pt idx="24">
                  <c:v>3400</c:v>
                </c:pt>
                <c:pt idx="25">
                  <c:v>3450</c:v>
                </c:pt>
                <c:pt idx="26">
                  <c:v>3500</c:v>
                </c:pt>
                <c:pt idx="27">
                  <c:v>3550</c:v>
                </c:pt>
                <c:pt idx="28">
                  <c:v>3600</c:v>
                </c:pt>
                <c:pt idx="29">
                  <c:v>3650</c:v>
                </c:pt>
                <c:pt idx="30">
                  <c:v>3700</c:v>
                </c:pt>
                <c:pt idx="31">
                  <c:v>3750</c:v>
                </c:pt>
                <c:pt idx="32">
                  <c:v>3800</c:v>
                </c:pt>
                <c:pt idx="33">
                  <c:v>3850</c:v>
                </c:pt>
                <c:pt idx="34">
                  <c:v>3900</c:v>
                </c:pt>
                <c:pt idx="35">
                  <c:v>3950</c:v>
                </c:pt>
                <c:pt idx="36">
                  <c:v>4000</c:v>
                </c:pt>
                <c:pt idx="37">
                  <c:v>4050</c:v>
                </c:pt>
                <c:pt idx="38">
                  <c:v>4100</c:v>
                </c:pt>
                <c:pt idx="39">
                  <c:v>4150</c:v>
                </c:pt>
                <c:pt idx="40">
                  <c:v>4200</c:v>
                </c:pt>
                <c:pt idx="41">
                  <c:v>4250</c:v>
                </c:pt>
                <c:pt idx="42">
                  <c:v>4300</c:v>
                </c:pt>
                <c:pt idx="43">
                  <c:v>4350</c:v>
                </c:pt>
                <c:pt idx="44">
                  <c:v>4400</c:v>
                </c:pt>
                <c:pt idx="45">
                  <c:v>4450</c:v>
                </c:pt>
                <c:pt idx="46">
                  <c:v>4500</c:v>
                </c:pt>
                <c:pt idx="47">
                  <c:v>4550</c:v>
                </c:pt>
                <c:pt idx="48">
                  <c:v>4600</c:v>
                </c:pt>
                <c:pt idx="49">
                  <c:v>4650</c:v>
                </c:pt>
                <c:pt idx="50">
                  <c:v>4700</c:v>
                </c:pt>
                <c:pt idx="51">
                  <c:v>4750</c:v>
                </c:pt>
                <c:pt idx="52">
                  <c:v>4800</c:v>
                </c:pt>
                <c:pt idx="53">
                  <c:v>4850</c:v>
                </c:pt>
                <c:pt idx="54">
                  <c:v>4900</c:v>
                </c:pt>
                <c:pt idx="55">
                  <c:v>4950</c:v>
                </c:pt>
                <c:pt idx="56">
                  <c:v>5000</c:v>
                </c:pt>
                <c:pt idx="57">
                  <c:v>5050</c:v>
                </c:pt>
                <c:pt idx="58">
                  <c:v>5100</c:v>
                </c:pt>
                <c:pt idx="59">
                  <c:v>5150</c:v>
                </c:pt>
                <c:pt idx="60">
                  <c:v>5200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203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600</c:v>
                </c:pt>
                <c:pt idx="25">
                  <c:v>3403</c:v>
                </c:pt>
                <c:pt idx="26">
                  <c:v>5856</c:v>
                </c:pt>
                <c:pt idx="27">
                  <c:v>4890</c:v>
                </c:pt>
                <c:pt idx="28">
                  <c:v>6925</c:v>
                </c:pt>
                <c:pt idx="29">
                  <c:v>7879</c:v>
                </c:pt>
                <c:pt idx="30">
                  <c:v>13049</c:v>
                </c:pt>
                <c:pt idx="31">
                  <c:v>13992</c:v>
                </c:pt>
                <c:pt idx="32">
                  <c:v>9439</c:v>
                </c:pt>
                <c:pt idx="33">
                  <c:v>7373</c:v>
                </c:pt>
                <c:pt idx="34">
                  <c:v>5840</c:v>
                </c:pt>
                <c:pt idx="35">
                  <c:v>1573</c:v>
                </c:pt>
                <c:pt idx="36">
                  <c:v>2677</c:v>
                </c:pt>
                <c:pt idx="37">
                  <c:v>1772</c:v>
                </c:pt>
                <c:pt idx="38">
                  <c:v>1033</c:v>
                </c:pt>
                <c:pt idx="39">
                  <c:v>867</c:v>
                </c:pt>
                <c:pt idx="40">
                  <c:v>3571</c:v>
                </c:pt>
                <c:pt idx="41">
                  <c:v>435</c:v>
                </c:pt>
                <c:pt idx="42">
                  <c:v>139</c:v>
                </c:pt>
                <c:pt idx="43">
                  <c:v>652</c:v>
                </c:pt>
                <c:pt idx="44">
                  <c:v>3009</c:v>
                </c:pt>
                <c:pt idx="45">
                  <c:v>226</c:v>
                </c:pt>
                <c:pt idx="46">
                  <c:v>475</c:v>
                </c:pt>
                <c:pt idx="47">
                  <c:v>443</c:v>
                </c:pt>
                <c:pt idx="48">
                  <c:v>106</c:v>
                </c:pt>
                <c:pt idx="49">
                  <c:v>254</c:v>
                </c:pt>
                <c:pt idx="50">
                  <c:v>42</c:v>
                </c:pt>
                <c:pt idx="51">
                  <c:v>39</c:v>
                </c:pt>
                <c:pt idx="52">
                  <c:v>484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5-4D26-9585-42D0C4E30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278753640"/>
        <c:axId val="278754032"/>
      </c:barChart>
      <c:catAx>
        <c:axId val="27875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754032"/>
        <c:crosses val="autoZero"/>
        <c:auto val="1"/>
        <c:lblAlgn val="ctr"/>
        <c:lblOffset val="100"/>
        <c:noMultiLvlLbl val="0"/>
      </c:catAx>
      <c:valAx>
        <c:axId val="2787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75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2200</c:v>
                </c:pt>
                <c:pt idx="1">
                  <c:v>2250</c:v>
                </c:pt>
                <c:pt idx="2">
                  <c:v>2300</c:v>
                </c:pt>
                <c:pt idx="3">
                  <c:v>2350</c:v>
                </c:pt>
                <c:pt idx="4">
                  <c:v>2400</c:v>
                </c:pt>
                <c:pt idx="5">
                  <c:v>2450</c:v>
                </c:pt>
                <c:pt idx="6">
                  <c:v>2500</c:v>
                </c:pt>
                <c:pt idx="7">
                  <c:v>2550</c:v>
                </c:pt>
                <c:pt idx="8">
                  <c:v>2600</c:v>
                </c:pt>
                <c:pt idx="9">
                  <c:v>2650</c:v>
                </c:pt>
                <c:pt idx="10">
                  <c:v>2700</c:v>
                </c:pt>
                <c:pt idx="11">
                  <c:v>2750</c:v>
                </c:pt>
                <c:pt idx="12">
                  <c:v>2800</c:v>
                </c:pt>
                <c:pt idx="13">
                  <c:v>2850</c:v>
                </c:pt>
                <c:pt idx="14">
                  <c:v>2900</c:v>
                </c:pt>
                <c:pt idx="15">
                  <c:v>2950</c:v>
                </c:pt>
                <c:pt idx="16">
                  <c:v>3000</c:v>
                </c:pt>
                <c:pt idx="17">
                  <c:v>3050</c:v>
                </c:pt>
                <c:pt idx="18">
                  <c:v>3100</c:v>
                </c:pt>
                <c:pt idx="19">
                  <c:v>3150</c:v>
                </c:pt>
                <c:pt idx="20">
                  <c:v>3200</c:v>
                </c:pt>
                <c:pt idx="21">
                  <c:v>3250</c:v>
                </c:pt>
                <c:pt idx="22">
                  <c:v>3300</c:v>
                </c:pt>
                <c:pt idx="23">
                  <c:v>3350</c:v>
                </c:pt>
                <c:pt idx="24">
                  <c:v>3400</c:v>
                </c:pt>
                <c:pt idx="25">
                  <c:v>3450</c:v>
                </c:pt>
                <c:pt idx="26">
                  <c:v>3500</c:v>
                </c:pt>
                <c:pt idx="27">
                  <c:v>3550</c:v>
                </c:pt>
                <c:pt idx="28">
                  <c:v>3600</c:v>
                </c:pt>
                <c:pt idx="29">
                  <c:v>3650</c:v>
                </c:pt>
                <c:pt idx="30">
                  <c:v>3700</c:v>
                </c:pt>
                <c:pt idx="31">
                  <c:v>3750</c:v>
                </c:pt>
                <c:pt idx="32">
                  <c:v>3800</c:v>
                </c:pt>
                <c:pt idx="33">
                  <c:v>3850</c:v>
                </c:pt>
                <c:pt idx="34">
                  <c:v>3900</c:v>
                </c:pt>
                <c:pt idx="35">
                  <c:v>3950</c:v>
                </c:pt>
                <c:pt idx="36">
                  <c:v>4000</c:v>
                </c:pt>
                <c:pt idx="37">
                  <c:v>4050</c:v>
                </c:pt>
                <c:pt idx="38">
                  <c:v>4100</c:v>
                </c:pt>
                <c:pt idx="39">
                  <c:v>4150</c:v>
                </c:pt>
                <c:pt idx="40">
                  <c:v>4200</c:v>
                </c:pt>
                <c:pt idx="41">
                  <c:v>4250</c:v>
                </c:pt>
                <c:pt idx="42">
                  <c:v>4300</c:v>
                </c:pt>
                <c:pt idx="43">
                  <c:v>4350</c:v>
                </c:pt>
                <c:pt idx="44">
                  <c:v>4400</c:v>
                </c:pt>
                <c:pt idx="45">
                  <c:v>4450</c:v>
                </c:pt>
                <c:pt idx="46">
                  <c:v>4500</c:v>
                </c:pt>
                <c:pt idx="47">
                  <c:v>4550</c:v>
                </c:pt>
                <c:pt idx="48">
                  <c:v>4600</c:v>
                </c:pt>
                <c:pt idx="49">
                  <c:v>4650</c:v>
                </c:pt>
                <c:pt idx="50">
                  <c:v>4700</c:v>
                </c:pt>
                <c:pt idx="51">
                  <c:v>4750</c:v>
                </c:pt>
                <c:pt idx="52">
                  <c:v>4800</c:v>
                </c:pt>
                <c:pt idx="53">
                  <c:v>4850</c:v>
                </c:pt>
                <c:pt idx="54">
                  <c:v>4900</c:v>
                </c:pt>
                <c:pt idx="55">
                  <c:v>4950</c:v>
                </c:pt>
                <c:pt idx="56">
                  <c:v>5000</c:v>
                </c:pt>
                <c:pt idx="57">
                  <c:v>5050</c:v>
                </c:pt>
                <c:pt idx="58">
                  <c:v>5100</c:v>
                </c:pt>
                <c:pt idx="59">
                  <c:v>5150</c:v>
                </c:pt>
                <c:pt idx="60">
                  <c:v>5200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273</c:v>
                </c:pt>
                <c:pt idx="16">
                  <c:v>75</c:v>
                </c:pt>
                <c:pt idx="17">
                  <c:v>123</c:v>
                </c:pt>
                <c:pt idx="18">
                  <c:v>375</c:v>
                </c:pt>
                <c:pt idx="19">
                  <c:v>267</c:v>
                </c:pt>
                <c:pt idx="20">
                  <c:v>540</c:v>
                </c:pt>
                <c:pt idx="21">
                  <c:v>1015</c:v>
                </c:pt>
                <c:pt idx="22">
                  <c:v>2408</c:v>
                </c:pt>
                <c:pt idx="23">
                  <c:v>3879</c:v>
                </c:pt>
                <c:pt idx="24">
                  <c:v>6327</c:v>
                </c:pt>
                <c:pt idx="25">
                  <c:v>7603</c:v>
                </c:pt>
                <c:pt idx="26">
                  <c:v>9221</c:v>
                </c:pt>
                <c:pt idx="27">
                  <c:v>8480</c:v>
                </c:pt>
                <c:pt idx="28">
                  <c:v>8382</c:v>
                </c:pt>
                <c:pt idx="29">
                  <c:v>4942</c:v>
                </c:pt>
                <c:pt idx="30">
                  <c:v>7117</c:v>
                </c:pt>
                <c:pt idx="31">
                  <c:v>3213</c:v>
                </c:pt>
                <c:pt idx="32">
                  <c:v>989</c:v>
                </c:pt>
                <c:pt idx="33">
                  <c:v>1788</c:v>
                </c:pt>
                <c:pt idx="34">
                  <c:v>61</c:v>
                </c:pt>
                <c:pt idx="35">
                  <c:v>2</c:v>
                </c:pt>
                <c:pt idx="36">
                  <c:v>29</c:v>
                </c:pt>
                <c:pt idx="37">
                  <c:v>9</c:v>
                </c:pt>
                <c:pt idx="38">
                  <c:v>2</c:v>
                </c:pt>
                <c:pt idx="39">
                  <c:v>165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5-44CA-A57A-236AB6B6E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278755208"/>
        <c:axId val="278755600"/>
      </c:barChart>
      <c:catAx>
        <c:axId val="27875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755600"/>
        <c:crosses val="autoZero"/>
        <c:auto val="1"/>
        <c:lblAlgn val="ctr"/>
        <c:lblOffset val="100"/>
        <c:noMultiLvlLbl val="0"/>
      </c:catAx>
      <c:valAx>
        <c:axId val="2787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875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5" customWidth="1"/>
    <col min="2" max="29" width="8.375" style="5" customWidth="1"/>
    <col min="30" max="16384" width="9" style="5"/>
  </cols>
  <sheetData>
    <row r="2" spans="1:29" ht="16.5" customHeight="1" x14ac:dyDescent="0.3">
      <c r="B2" s="60" t="s">
        <v>34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2"/>
    </row>
    <row r="3" spans="1:29" ht="16.5" customHeight="1" x14ac:dyDescent="0.3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</row>
    <row r="4" spans="1:29" ht="16.5" customHeight="1" x14ac:dyDescent="0.3">
      <c r="B4" s="73" t="s">
        <v>18</v>
      </c>
      <c r="C4" s="74"/>
      <c r="D4" s="10">
        <f>RTD("cqg.rtd", ,"ContractData",A5, "ExpirationDate",, "T")</f>
        <v>43399</v>
      </c>
      <c r="E4" s="74" t="str">
        <f>"DTE: "&amp;RTD("cqg.rtd", ,"ContractData",A5, "OptionDaysToExp",, "T")</f>
        <v>DTE: 8</v>
      </c>
      <c r="F4" s="75"/>
      <c r="G4" s="80" t="str">
        <f>A5&amp;" (At-The-Money Call)"</f>
        <v>C.US.ZCEX183700 (At-The-Money Call)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3" t="s">
        <v>9</v>
      </c>
      <c r="S4" s="80" t="str">
        <f>A6&amp;" (At-The-Money Put)"</f>
        <v>P.US.ZCEX183700 (At-The-Money Put)</v>
      </c>
      <c r="T4" s="81"/>
      <c r="U4" s="81"/>
      <c r="V4" s="81"/>
      <c r="W4" s="81"/>
      <c r="X4" s="81"/>
      <c r="Y4" s="81"/>
      <c r="Z4" s="81"/>
      <c r="AA4" s="81"/>
      <c r="AB4" s="81"/>
      <c r="AC4" s="82"/>
    </row>
    <row r="5" spans="1:29" ht="24.95" customHeight="1" x14ac:dyDescent="0.3">
      <c r="A5" s="6" t="str">
        <f>RTD("cqg.rtd", ,"ContractData","C.US."&amp;D5&amp;E6, "Symbol",, "T")</f>
        <v>C.US.ZCEX183700</v>
      </c>
      <c r="B5" s="69" t="s">
        <v>0</v>
      </c>
      <c r="C5" s="69"/>
      <c r="D5" s="71" t="s">
        <v>33</v>
      </c>
      <c r="E5" s="49" t="s">
        <v>10</v>
      </c>
      <c r="F5" s="49" t="s">
        <v>11</v>
      </c>
      <c r="G5" s="31" t="s">
        <v>2</v>
      </c>
      <c r="H5" s="31" t="s">
        <v>3</v>
      </c>
      <c r="I5" s="32" t="s">
        <v>25</v>
      </c>
      <c r="J5" s="31" t="s">
        <v>4</v>
      </c>
      <c r="K5" s="32" t="s">
        <v>26</v>
      </c>
      <c r="L5" s="86" t="s">
        <v>27</v>
      </c>
      <c r="M5" s="86"/>
      <c r="N5" s="31" t="s">
        <v>5</v>
      </c>
      <c r="O5" s="31" t="s">
        <v>6</v>
      </c>
      <c r="P5" s="31" t="s">
        <v>7</v>
      </c>
      <c r="Q5" s="31" t="s">
        <v>8</v>
      </c>
      <c r="R5" s="84"/>
      <c r="S5" s="31" t="s">
        <v>5</v>
      </c>
      <c r="T5" s="31" t="s">
        <v>6</v>
      </c>
      <c r="U5" s="31" t="s">
        <v>7</v>
      </c>
      <c r="V5" s="31" t="s">
        <v>8</v>
      </c>
      <c r="W5" s="86" t="s">
        <v>27</v>
      </c>
      <c r="X5" s="86"/>
      <c r="Y5" s="31" t="s">
        <v>2</v>
      </c>
      <c r="Z5" s="31" t="s">
        <v>3</v>
      </c>
      <c r="AA5" s="32" t="s">
        <v>25</v>
      </c>
      <c r="AB5" s="31" t="s">
        <v>4</v>
      </c>
      <c r="AC5" s="32" t="s">
        <v>26</v>
      </c>
    </row>
    <row r="6" spans="1:29" ht="24.95" customHeight="1" x14ac:dyDescent="0.3">
      <c r="A6" s="6" t="str">
        <f>RTD("cqg.rtd", ,"ContractData","P.US."&amp;D5&amp;E6, "Symbol",, "T")</f>
        <v>P.US.ZCEX183700</v>
      </c>
      <c r="B6" s="70" t="s">
        <v>1</v>
      </c>
      <c r="C6" s="70"/>
      <c r="D6" s="72"/>
      <c r="E6" s="52" t="s">
        <v>30</v>
      </c>
      <c r="F6" s="50">
        <v>50</v>
      </c>
      <c r="G6" s="33" t="str">
        <f>RTD("cqg.rtd", ,"ContractData",A5, "Open",, "B")</f>
        <v>5'0</v>
      </c>
      <c r="H6" s="33" t="str">
        <f>RTD("cqg.rtd", ,"ContractData",A5, "High",, "B")</f>
        <v>5'0</v>
      </c>
      <c r="I6" s="34">
        <f>RTD("cqg.rtd", ,"ContractData",A5, "HIghTime",, "T")</f>
        <v>4.6527777777777779E-2</v>
      </c>
      <c r="J6" s="33" t="str">
        <f>RTD("cqg.rtd", ,"ContractData",A5, "Low",, "B")</f>
        <v>3'3</v>
      </c>
      <c r="K6" s="34">
        <f>RTD("cqg.rtd", ,"ContractData",A5, "LowTime",, "T")</f>
        <v>0.43263888888888891</v>
      </c>
      <c r="L6" s="33" t="str">
        <f>RTD("cqg.rtd", ,"ContractData",A5, "LastTradeorSettle",, "B")</f>
        <v>3'5</v>
      </c>
      <c r="M6" s="35">
        <f>RTD("cqg.rtd", ,"ContractData",A5, "VolumeLastTrade",, "T")</f>
        <v>1</v>
      </c>
      <c r="N6" s="36">
        <f>RTD("cqg.rtd", ,"ContractData",A5, "MT_LastBidVolume",, "T")</f>
        <v>97</v>
      </c>
      <c r="O6" s="33" t="str">
        <f>RTD("cqg.rtd", ,"ContractData",A5, "Bid",, "B")</f>
        <v>3'3</v>
      </c>
      <c r="P6" s="33" t="str">
        <f>RTD("cqg.rtd", ,"ContractData",A5, "Ask",, "B")</f>
        <v>3'5</v>
      </c>
      <c r="Q6" s="35">
        <f>RTD("cqg.rtd", ,"ContractData",A5, "MT_LastAskVolume",, "T")</f>
        <v>441</v>
      </c>
      <c r="R6" s="37" t="str">
        <f>RIGHT(A5,SEARCH(E6,A5)-5)</f>
        <v>3700</v>
      </c>
      <c r="S6" s="36">
        <f>RTD("cqg.rtd", ,"ContractData",A6, "MT_LastBidVolume",, "T")</f>
        <v>325</v>
      </c>
      <c r="T6" s="33" t="str">
        <f>RTD("cqg.rtd", ,"ContractData",A6, "Bid",, "B")</f>
        <v>2'7</v>
      </c>
      <c r="U6" s="33" t="str">
        <f>RTD("cqg.rtd", ,"ContractData",A6, "Ask",, "B")</f>
        <v>3'1</v>
      </c>
      <c r="V6" s="35">
        <f>RTD("cqg.rtd", ,"ContractData",A6, "MT_LastAskVolume",, "T")</f>
        <v>3351</v>
      </c>
      <c r="W6" s="33" t="str">
        <f>RTD("cqg.rtd", ,"ContractData",A6, "LastTradeorSettle",, "B")</f>
        <v>3'0</v>
      </c>
      <c r="X6" s="35">
        <f>RTD("cqg.rtd", ,"ContractData",A6, "VolumeLastTrade",, "T")</f>
        <v>1</v>
      </c>
      <c r="Y6" s="33" t="str">
        <f>RTD("cqg.rtd", ,"ContractData",A6, "Open",, "B")</f>
        <v>2'2</v>
      </c>
      <c r="Z6" s="33">
        <f>RTD("cqg.rtd", ,"ContractData",A6, "High",, "T")</f>
        <v>3.125</v>
      </c>
      <c r="AA6" s="34">
        <f>RTD("cqg.rtd", ,"ContractData",A6, "HIghTime",, "T")</f>
        <v>0.35902777777777778</v>
      </c>
      <c r="AB6" s="33" t="str">
        <f>RTD("cqg.rtd", ,"ContractData",A6, "Low",, "B")</f>
        <v>2'1</v>
      </c>
      <c r="AC6" s="34">
        <f>RTD("cqg.rtd", ,"ContractData",A6, "LowTime",, "T")</f>
        <v>0.14652777777777778</v>
      </c>
    </row>
    <row r="8" spans="1:29" x14ac:dyDescent="0.3">
      <c r="B8" s="79" t="s">
        <v>12</v>
      </c>
      <c r="C8" s="77"/>
      <c r="D8" s="77"/>
      <c r="E8" s="78"/>
      <c r="F8" s="66">
        <f>RTD("cqg.rtd", ,"SystemInfo", "Linetime")</f>
        <v>43391.449016203704</v>
      </c>
      <c r="G8" s="67"/>
      <c r="H8" s="67"/>
      <c r="I8" s="68"/>
      <c r="J8" s="76" t="s">
        <v>31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79" t="s">
        <v>16</v>
      </c>
      <c r="W8" s="77"/>
      <c r="X8" s="77"/>
      <c r="Y8" s="78"/>
      <c r="Z8" s="66">
        <f>RTD("cqg.rtd", ,"SystemInfo", "Linetime")</f>
        <v>43391.449016203704</v>
      </c>
      <c r="AA8" s="67"/>
      <c r="AB8" s="67"/>
      <c r="AC8" s="68"/>
    </row>
    <row r="9" spans="1:29" x14ac:dyDescent="0.3">
      <c r="B9" s="8" t="s">
        <v>17</v>
      </c>
      <c r="C9" s="8" t="s">
        <v>13</v>
      </c>
      <c r="D9" s="8" t="s">
        <v>14</v>
      </c>
      <c r="E9" s="8" t="s">
        <v>20</v>
      </c>
      <c r="F9" s="12" t="s">
        <v>21</v>
      </c>
      <c r="G9" s="12" t="s">
        <v>22</v>
      </c>
      <c r="H9" s="8" t="s">
        <v>19</v>
      </c>
      <c r="I9" s="8" t="s">
        <v>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s">
        <v>17</v>
      </c>
      <c r="W9" s="8" t="s">
        <v>13</v>
      </c>
      <c r="X9" s="8" t="s">
        <v>14</v>
      </c>
      <c r="Y9" s="8" t="s">
        <v>20</v>
      </c>
      <c r="Z9" s="12" t="s">
        <v>21</v>
      </c>
      <c r="AA9" s="12" t="s">
        <v>22</v>
      </c>
      <c r="AB9" s="8" t="s">
        <v>19</v>
      </c>
      <c r="AC9" s="8" t="s">
        <v>15</v>
      </c>
    </row>
    <row r="10" spans="1:29" x14ac:dyDescent="0.3">
      <c r="B10" s="2" t="str">
        <f>Sheet2!H1</f>
        <v>2200</v>
      </c>
      <c r="C10" s="3" t="str">
        <f>Sheet2!D1</f>
        <v/>
      </c>
      <c r="D10" s="1">
        <f>Sheet2!E1</f>
        <v>0</v>
      </c>
      <c r="E10" s="11">
        <f>Sheet2!L1</f>
        <v>0</v>
      </c>
      <c r="F10" s="13" t="str">
        <f>Sheet2!J1</f>
        <v/>
      </c>
      <c r="G10" s="15" t="str">
        <f>Sheet2!K1</f>
        <v/>
      </c>
      <c r="H10" s="14" t="str">
        <f>Sheet2!I1</f>
        <v/>
      </c>
      <c r="I10" s="4" t="str">
        <f>Sheet2!F1</f>
        <v/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" t="str">
        <f>'Sheet2 (2)'!H1</f>
        <v>2200</v>
      </c>
      <c r="W10" s="3" t="str">
        <f>'Sheet2 (2)'!D1</f>
        <v/>
      </c>
      <c r="X10" s="1">
        <f>'Sheet2 (2)'!E1</f>
        <v>0</v>
      </c>
      <c r="Y10" s="11">
        <f>'Sheet2 (2)'!L1</f>
        <v>0</v>
      </c>
      <c r="Z10" s="13" t="str">
        <f>'Sheet2 (2)'!J1</f>
        <v/>
      </c>
      <c r="AA10" s="15" t="str">
        <f>'Sheet2 (2)'!K1</f>
        <v/>
      </c>
      <c r="AB10" s="14" t="str">
        <f>'Sheet2 (2)'!I1</f>
        <v/>
      </c>
      <c r="AC10" s="4" t="str">
        <f>'Sheet2 (2)'!F1</f>
        <v/>
      </c>
    </row>
    <row r="11" spans="1:29" x14ac:dyDescent="0.3">
      <c r="B11" s="2" t="str">
        <f>Sheet2!H2</f>
        <v>2250</v>
      </c>
      <c r="C11" s="3" t="str">
        <f>Sheet2!D2</f>
        <v/>
      </c>
      <c r="D11" s="1">
        <f>Sheet2!E2</f>
        <v>0</v>
      </c>
      <c r="E11" s="11">
        <f>Sheet2!L2</f>
        <v>0</v>
      </c>
      <c r="F11" s="13" t="str">
        <f>Sheet2!J2</f>
        <v/>
      </c>
      <c r="G11" s="15" t="str">
        <f>Sheet2!K2</f>
        <v/>
      </c>
      <c r="H11" s="14" t="str">
        <f>Sheet2!I2</f>
        <v/>
      </c>
      <c r="I11" s="4" t="str">
        <f>Sheet2!F2</f>
        <v/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" t="str">
        <f>'Sheet2 (2)'!H2</f>
        <v>2250</v>
      </c>
      <c r="W11" s="3" t="str">
        <f>'Sheet2 (2)'!D2</f>
        <v/>
      </c>
      <c r="X11" s="1">
        <f>'Sheet2 (2)'!E2</f>
        <v>0</v>
      </c>
      <c r="Y11" s="11">
        <f>'Sheet2 (2)'!L2</f>
        <v>0</v>
      </c>
      <c r="Z11" s="13" t="str">
        <f>'Sheet2 (2)'!J2</f>
        <v/>
      </c>
      <c r="AA11" s="15" t="str">
        <f>'Sheet2 (2)'!K2</f>
        <v/>
      </c>
      <c r="AB11" s="14" t="str">
        <f>'Sheet2 (2)'!I2</f>
        <v/>
      </c>
      <c r="AC11" s="4" t="str">
        <f>'Sheet2 (2)'!F2</f>
        <v/>
      </c>
    </row>
    <row r="12" spans="1:29" x14ac:dyDescent="0.3">
      <c r="B12" s="2" t="str">
        <f>Sheet2!H3</f>
        <v>2300</v>
      </c>
      <c r="C12" s="3" t="str">
        <f>Sheet2!D3</f>
        <v/>
      </c>
      <c r="D12" s="1">
        <f>Sheet2!E3</f>
        <v>0</v>
      </c>
      <c r="E12" s="11">
        <f>Sheet2!L3</f>
        <v>0</v>
      </c>
      <c r="F12" s="13" t="str">
        <f>Sheet2!J3</f>
        <v/>
      </c>
      <c r="G12" s="15" t="str">
        <f>Sheet2!K3</f>
        <v/>
      </c>
      <c r="H12" s="14" t="str">
        <f>Sheet2!I3</f>
        <v/>
      </c>
      <c r="I12" s="4" t="str">
        <f>Sheet2!F3</f>
        <v/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" t="str">
        <f>'Sheet2 (2)'!H3</f>
        <v>2300</v>
      </c>
      <c r="W12" s="3" t="str">
        <f>'Sheet2 (2)'!D3</f>
        <v/>
      </c>
      <c r="X12" s="1">
        <f>'Sheet2 (2)'!E3</f>
        <v>0</v>
      </c>
      <c r="Y12" s="11">
        <f>'Sheet2 (2)'!L3</f>
        <v>0</v>
      </c>
      <c r="Z12" s="13" t="str">
        <f>'Sheet2 (2)'!J3</f>
        <v/>
      </c>
      <c r="AA12" s="15" t="str">
        <f>'Sheet2 (2)'!K3</f>
        <v/>
      </c>
      <c r="AB12" s="14" t="str">
        <f>'Sheet2 (2)'!I3</f>
        <v/>
      </c>
      <c r="AC12" s="4" t="str">
        <f>'Sheet2 (2)'!F3</f>
        <v/>
      </c>
    </row>
    <row r="13" spans="1:29" x14ac:dyDescent="0.3">
      <c r="B13" s="2" t="str">
        <f>Sheet2!H4</f>
        <v>2350</v>
      </c>
      <c r="C13" s="3" t="str">
        <f>Sheet2!D4</f>
        <v/>
      </c>
      <c r="D13" s="1">
        <f>Sheet2!E4</f>
        <v>0</v>
      </c>
      <c r="E13" s="11">
        <f>Sheet2!L4</f>
        <v>0</v>
      </c>
      <c r="F13" s="13" t="str">
        <f>Sheet2!J4</f>
        <v/>
      </c>
      <c r="G13" s="15" t="str">
        <f>Sheet2!K4</f>
        <v/>
      </c>
      <c r="H13" s="14" t="str">
        <f>Sheet2!I4</f>
        <v/>
      </c>
      <c r="I13" s="4" t="str">
        <f>Sheet2!F4</f>
        <v/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 t="str">
        <f>'Sheet2 (2)'!H4</f>
        <v>2350</v>
      </c>
      <c r="W13" s="3" t="str">
        <f>'Sheet2 (2)'!D4</f>
        <v/>
      </c>
      <c r="X13" s="1">
        <f>'Sheet2 (2)'!E4</f>
        <v>0</v>
      </c>
      <c r="Y13" s="11">
        <f>'Sheet2 (2)'!L4</f>
        <v>0</v>
      </c>
      <c r="Z13" s="13" t="str">
        <f>'Sheet2 (2)'!J4</f>
        <v/>
      </c>
      <c r="AA13" s="15" t="str">
        <f>'Sheet2 (2)'!K4</f>
        <v/>
      </c>
      <c r="AB13" s="14" t="str">
        <f>'Sheet2 (2)'!I4</f>
        <v/>
      </c>
      <c r="AC13" s="4" t="str">
        <f>'Sheet2 (2)'!F4</f>
        <v/>
      </c>
    </row>
    <row r="14" spans="1:29" x14ac:dyDescent="0.3">
      <c r="B14" s="2" t="str">
        <f>Sheet2!H5</f>
        <v>2400</v>
      </c>
      <c r="C14" s="3" t="str">
        <f>Sheet2!D5</f>
        <v/>
      </c>
      <c r="D14" s="1">
        <f>Sheet2!E5</f>
        <v>0</v>
      </c>
      <c r="E14" s="11">
        <f>Sheet2!L5</f>
        <v>0</v>
      </c>
      <c r="F14" s="13" t="str">
        <f>Sheet2!J5</f>
        <v/>
      </c>
      <c r="G14" s="15" t="str">
        <f>Sheet2!K5</f>
        <v/>
      </c>
      <c r="H14" s="14" t="str">
        <f>Sheet2!I5</f>
        <v/>
      </c>
      <c r="I14" s="4" t="str">
        <f>Sheet2!F5</f>
        <v/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" t="str">
        <f>'Sheet2 (2)'!H5</f>
        <v>2400</v>
      </c>
      <c r="W14" s="3" t="str">
        <f>'Sheet2 (2)'!D5</f>
        <v/>
      </c>
      <c r="X14" s="1">
        <f>'Sheet2 (2)'!E5</f>
        <v>0</v>
      </c>
      <c r="Y14" s="11">
        <f>'Sheet2 (2)'!L5</f>
        <v>0</v>
      </c>
      <c r="Z14" s="13" t="str">
        <f>'Sheet2 (2)'!J5</f>
        <v/>
      </c>
      <c r="AA14" s="15" t="str">
        <f>'Sheet2 (2)'!K5</f>
        <v/>
      </c>
      <c r="AB14" s="14" t="str">
        <f>'Sheet2 (2)'!I5</f>
        <v/>
      </c>
      <c r="AC14" s="4" t="str">
        <f>'Sheet2 (2)'!F5</f>
        <v/>
      </c>
    </row>
    <row r="15" spans="1:29" x14ac:dyDescent="0.3">
      <c r="B15" s="2" t="str">
        <f>Sheet2!H6</f>
        <v>2450</v>
      </c>
      <c r="C15" s="3" t="str">
        <f>Sheet2!D6</f>
        <v/>
      </c>
      <c r="D15" s="1">
        <f>Sheet2!E6</f>
        <v>0</v>
      </c>
      <c r="E15" s="11">
        <f>Sheet2!L6</f>
        <v>0</v>
      </c>
      <c r="F15" s="13" t="str">
        <f>Sheet2!J6</f>
        <v/>
      </c>
      <c r="G15" s="15" t="str">
        <f>Sheet2!K6</f>
        <v/>
      </c>
      <c r="H15" s="14" t="str">
        <f>Sheet2!I6</f>
        <v/>
      </c>
      <c r="I15" s="4" t="str">
        <f>Sheet2!F6</f>
        <v/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 t="str">
        <f>'Sheet2 (2)'!H6</f>
        <v>2450</v>
      </c>
      <c r="W15" s="3" t="str">
        <f>'Sheet2 (2)'!D6</f>
        <v/>
      </c>
      <c r="X15" s="1">
        <f>'Sheet2 (2)'!E6</f>
        <v>0</v>
      </c>
      <c r="Y15" s="11">
        <f>'Sheet2 (2)'!L6</f>
        <v>0</v>
      </c>
      <c r="Z15" s="13" t="str">
        <f>'Sheet2 (2)'!J6</f>
        <v/>
      </c>
      <c r="AA15" s="15" t="str">
        <f>'Sheet2 (2)'!K6</f>
        <v/>
      </c>
      <c r="AB15" s="14" t="str">
        <f>'Sheet2 (2)'!I6</f>
        <v/>
      </c>
      <c r="AC15" s="4" t="str">
        <f>'Sheet2 (2)'!F6</f>
        <v/>
      </c>
    </row>
    <row r="16" spans="1:29" x14ac:dyDescent="0.3">
      <c r="B16" s="2" t="str">
        <f>Sheet2!H7</f>
        <v>2500</v>
      </c>
      <c r="C16" s="3" t="str">
        <f>Sheet2!D7</f>
        <v/>
      </c>
      <c r="D16" s="1">
        <f>Sheet2!E7</f>
        <v>0</v>
      </c>
      <c r="E16" s="11">
        <f>Sheet2!L7</f>
        <v>0</v>
      </c>
      <c r="F16" s="13" t="str">
        <f>Sheet2!J7</f>
        <v/>
      </c>
      <c r="G16" s="15" t="str">
        <f>Sheet2!K7</f>
        <v/>
      </c>
      <c r="H16" s="14" t="str">
        <f>Sheet2!I7</f>
        <v/>
      </c>
      <c r="I16" s="4" t="str">
        <f>Sheet2!F7</f>
        <v/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" t="str">
        <f>'Sheet2 (2)'!H7</f>
        <v>2500</v>
      </c>
      <c r="W16" s="3" t="str">
        <f>'Sheet2 (2)'!D7</f>
        <v/>
      </c>
      <c r="X16" s="1">
        <f>'Sheet2 (2)'!E7</f>
        <v>0</v>
      </c>
      <c r="Y16" s="11">
        <f>'Sheet2 (2)'!L7</f>
        <v>0</v>
      </c>
      <c r="Z16" s="13" t="str">
        <f>'Sheet2 (2)'!J7</f>
        <v/>
      </c>
      <c r="AA16" s="15" t="str">
        <f>'Sheet2 (2)'!K7</f>
        <v/>
      </c>
      <c r="AB16" s="14" t="str">
        <f>'Sheet2 (2)'!I7</f>
        <v/>
      </c>
      <c r="AC16" s="4" t="str">
        <f>'Sheet2 (2)'!F7</f>
        <v/>
      </c>
    </row>
    <row r="17" spans="2:29" x14ac:dyDescent="0.3">
      <c r="B17" s="2" t="str">
        <f>Sheet2!H8</f>
        <v>2550</v>
      </c>
      <c r="C17" s="3" t="str">
        <f>Sheet2!D8</f>
        <v/>
      </c>
      <c r="D17" s="1">
        <f>Sheet2!E8</f>
        <v>0</v>
      </c>
      <c r="E17" s="11">
        <f>Sheet2!L8</f>
        <v>0</v>
      </c>
      <c r="F17" s="13" t="str">
        <f>Sheet2!J8</f>
        <v/>
      </c>
      <c r="G17" s="15" t="str">
        <f>Sheet2!K8</f>
        <v/>
      </c>
      <c r="H17" s="14" t="str">
        <f>Sheet2!I8</f>
        <v/>
      </c>
      <c r="I17" s="4" t="str">
        <f>Sheet2!F8</f>
        <v/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" t="str">
        <f>'Sheet2 (2)'!H8</f>
        <v>2550</v>
      </c>
      <c r="W17" s="3" t="str">
        <f>'Sheet2 (2)'!D8</f>
        <v/>
      </c>
      <c r="X17" s="1">
        <f>'Sheet2 (2)'!E8</f>
        <v>0</v>
      </c>
      <c r="Y17" s="11">
        <f>'Sheet2 (2)'!L8</f>
        <v>0</v>
      </c>
      <c r="Z17" s="13" t="str">
        <f>'Sheet2 (2)'!J8</f>
        <v/>
      </c>
      <c r="AA17" s="15" t="str">
        <f>'Sheet2 (2)'!K8</f>
        <v/>
      </c>
      <c r="AB17" s="14" t="str">
        <f>'Sheet2 (2)'!I8</f>
        <v/>
      </c>
      <c r="AC17" s="4" t="str">
        <f>'Sheet2 (2)'!F8</f>
        <v/>
      </c>
    </row>
    <row r="18" spans="2:29" x14ac:dyDescent="0.3">
      <c r="B18" s="2" t="str">
        <f>Sheet2!H9</f>
        <v>2600</v>
      </c>
      <c r="C18" s="3">
        <f>Sheet2!D9</f>
        <v>285.98599999999999</v>
      </c>
      <c r="D18" s="1">
        <f>Sheet2!E9</f>
        <v>0</v>
      </c>
      <c r="E18" s="11">
        <f>Sheet2!L9</f>
        <v>0</v>
      </c>
      <c r="F18" s="13" t="str">
        <f>Sheet2!J9</f>
        <v>96'1</v>
      </c>
      <c r="G18" s="15" t="str">
        <f>Sheet2!K9</f>
        <v>125'2</v>
      </c>
      <c r="H18" s="14" t="str">
        <f>Sheet2!I9</f>
        <v/>
      </c>
      <c r="I18" s="4">
        <f>Sheet2!F9</f>
        <v>0.43402777777777779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" t="str">
        <f>'Sheet2 (2)'!H9</f>
        <v>2600</v>
      </c>
      <c r="W18" s="3">
        <f>'Sheet2 (2)'!D9</f>
        <v>99.915999999999997</v>
      </c>
      <c r="X18" s="1">
        <f>'Sheet2 (2)'!E9</f>
        <v>0</v>
      </c>
      <c r="Y18" s="11">
        <f>'Sheet2 (2)'!L9</f>
        <v>0</v>
      </c>
      <c r="Z18" s="13" t="str">
        <f>'Sheet2 (2)'!J9</f>
        <v/>
      </c>
      <c r="AA18" s="15" t="str">
        <f>'Sheet2 (2)'!K9</f>
        <v>0'1</v>
      </c>
      <c r="AB18" s="14" t="str">
        <f>'Sheet2 (2)'!I9</f>
        <v/>
      </c>
      <c r="AC18" s="4">
        <f>'Sheet2 (2)'!F9</f>
        <v>0.43402777777777779</v>
      </c>
    </row>
    <row r="19" spans="2:29" x14ac:dyDescent="0.3">
      <c r="B19" s="2" t="str">
        <f>Sheet2!H10</f>
        <v>2650</v>
      </c>
      <c r="C19" s="3">
        <f>Sheet2!D10</f>
        <v>275.52199999999999</v>
      </c>
      <c r="D19" s="1">
        <f>Sheet2!E10</f>
        <v>0</v>
      </c>
      <c r="E19" s="11">
        <f>Sheet2!L10</f>
        <v>0</v>
      </c>
      <c r="F19" s="13" t="str">
        <f>Sheet2!J10</f>
        <v>91'1</v>
      </c>
      <c r="G19" s="15" t="str">
        <f>Sheet2!K10</f>
        <v>120'2</v>
      </c>
      <c r="H19" s="14" t="str">
        <f>Sheet2!I10</f>
        <v/>
      </c>
      <c r="I19" s="4">
        <f>Sheet2!F10</f>
        <v>0.43402777777777779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 t="str">
        <f>'Sheet2 (2)'!H10</f>
        <v>2650</v>
      </c>
      <c r="W19" s="3">
        <f>'Sheet2 (2)'!D10</f>
        <v>95.078999999999994</v>
      </c>
      <c r="X19" s="1">
        <f>'Sheet2 (2)'!E10</f>
        <v>0</v>
      </c>
      <c r="Y19" s="11">
        <f>'Sheet2 (2)'!L10</f>
        <v>0</v>
      </c>
      <c r="Z19" s="13" t="str">
        <f>'Sheet2 (2)'!J10</f>
        <v/>
      </c>
      <c r="AA19" s="15" t="str">
        <f>'Sheet2 (2)'!K10</f>
        <v>0'1</v>
      </c>
      <c r="AB19" s="14" t="str">
        <f>'Sheet2 (2)'!I10</f>
        <v/>
      </c>
      <c r="AC19" s="4">
        <f>'Sheet2 (2)'!F10</f>
        <v>0.43402777777777779</v>
      </c>
    </row>
    <row r="20" spans="2:29" x14ac:dyDescent="0.3">
      <c r="B20" s="2" t="str">
        <f>Sheet2!H11</f>
        <v>2700</v>
      </c>
      <c r="C20" s="3">
        <f>Sheet2!D11</f>
        <v>265.20600000000002</v>
      </c>
      <c r="D20" s="1">
        <f>Sheet2!E11</f>
        <v>0</v>
      </c>
      <c r="E20" s="11">
        <f>Sheet2!L11</f>
        <v>0</v>
      </c>
      <c r="F20" s="13" t="str">
        <f>Sheet2!J11</f>
        <v>86'1</v>
      </c>
      <c r="G20" s="15" t="str">
        <f>Sheet2!K11</f>
        <v>115'2</v>
      </c>
      <c r="H20" s="14" t="str">
        <f>Sheet2!I11</f>
        <v/>
      </c>
      <c r="I20" s="4">
        <f>Sheet2!F11</f>
        <v>0.43402777777777779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 t="str">
        <f>'Sheet2 (2)'!H11</f>
        <v>2700</v>
      </c>
      <c r="W20" s="3">
        <f>'Sheet2 (2)'!D11</f>
        <v>90.15</v>
      </c>
      <c r="X20" s="1">
        <f>'Sheet2 (2)'!E11</f>
        <v>0</v>
      </c>
      <c r="Y20" s="11">
        <f>'Sheet2 (2)'!L11</f>
        <v>0</v>
      </c>
      <c r="Z20" s="13" t="str">
        <f>'Sheet2 (2)'!J11</f>
        <v/>
      </c>
      <c r="AA20" s="15" t="str">
        <f>'Sheet2 (2)'!K11</f>
        <v>0'1</v>
      </c>
      <c r="AB20" s="14" t="str">
        <f>'Sheet2 (2)'!I11</f>
        <v/>
      </c>
      <c r="AC20" s="4">
        <f>'Sheet2 (2)'!F11</f>
        <v>0.4465277777777778</v>
      </c>
    </row>
    <row r="21" spans="2:29" x14ac:dyDescent="0.3">
      <c r="B21" s="2" t="str">
        <f>Sheet2!H12</f>
        <v>2750</v>
      </c>
      <c r="C21" s="3">
        <f>Sheet2!D12</f>
        <v>255.02799999999999</v>
      </c>
      <c r="D21" s="1">
        <f>Sheet2!E12</f>
        <v>0</v>
      </c>
      <c r="E21" s="11">
        <f>Sheet2!L12</f>
        <v>0</v>
      </c>
      <c r="F21" s="13" t="str">
        <f>Sheet2!J12</f>
        <v>81'1</v>
      </c>
      <c r="G21" s="15" t="str">
        <f>Sheet2!K12</f>
        <v>110'2</v>
      </c>
      <c r="H21" s="14" t="str">
        <f>Sheet2!I12</f>
        <v/>
      </c>
      <c r="I21" s="4">
        <f>Sheet2!F12</f>
        <v>0.43402777777777779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 t="str">
        <f>'Sheet2 (2)'!H12</f>
        <v>2750</v>
      </c>
      <c r="W21" s="3">
        <f>'Sheet2 (2)'!D12</f>
        <v>85.454999999999998</v>
      </c>
      <c r="X21" s="1">
        <f>'Sheet2 (2)'!E12</f>
        <v>0</v>
      </c>
      <c r="Y21" s="11">
        <f>'Sheet2 (2)'!L12</f>
        <v>0</v>
      </c>
      <c r="Z21" s="13" t="str">
        <f>'Sheet2 (2)'!J12</f>
        <v/>
      </c>
      <c r="AA21" s="15" t="str">
        <f>'Sheet2 (2)'!K12</f>
        <v>0'1</v>
      </c>
      <c r="AB21" s="14" t="str">
        <f>'Sheet2 (2)'!I12</f>
        <v/>
      </c>
      <c r="AC21" s="4">
        <f>'Sheet2 (2)'!F12</f>
        <v>0.4465277777777778</v>
      </c>
    </row>
    <row r="22" spans="2:29" x14ac:dyDescent="0.3">
      <c r="B22" s="2" t="str">
        <f>Sheet2!H13</f>
        <v>2800</v>
      </c>
      <c r="C22" s="3">
        <f>Sheet2!D13</f>
        <v>244.976</v>
      </c>
      <c r="D22" s="1">
        <f>Sheet2!E13</f>
        <v>0</v>
      </c>
      <c r="E22" s="11">
        <f>Sheet2!L13</f>
        <v>0</v>
      </c>
      <c r="F22" s="13" t="str">
        <f>Sheet2!J13</f>
        <v>76'1</v>
      </c>
      <c r="G22" s="15" t="str">
        <f>Sheet2!K13</f>
        <v>105'2</v>
      </c>
      <c r="H22" s="14" t="str">
        <f>Sheet2!I13</f>
        <v/>
      </c>
      <c r="I22" s="4">
        <f>Sheet2!F13</f>
        <v>0.43402777777777779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 t="str">
        <f>'Sheet2 (2)'!H13</f>
        <v>2800</v>
      </c>
      <c r="W22" s="3">
        <f>'Sheet2 (2)'!D13</f>
        <v>80.825999999999993</v>
      </c>
      <c r="X22" s="1">
        <f>'Sheet2 (2)'!E13</f>
        <v>0</v>
      </c>
      <c r="Y22" s="11">
        <f>'Sheet2 (2)'!L13</f>
        <v>0</v>
      </c>
      <c r="Z22" s="13" t="str">
        <f>'Sheet2 (2)'!J13</f>
        <v/>
      </c>
      <c r="AA22" s="15" t="str">
        <f>'Sheet2 (2)'!K13</f>
        <v>0'1</v>
      </c>
      <c r="AB22" s="14" t="str">
        <f>'Sheet2 (2)'!I13</f>
        <v/>
      </c>
      <c r="AC22" s="4">
        <f>'Sheet2 (2)'!F13</f>
        <v>0.4465277777777778</v>
      </c>
    </row>
    <row r="23" spans="2:29" x14ac:dyDescent="0.3">
      <c r="B23" s="2" t="str">
        <f>Sheet2!H14</f>
        <v>2850</v>
      </c>
      <c r="C23" s="3">
        <f>Sheet2!D14</f>
        <v>235.03899999999999</v>
      </c>
      <c r="D23" s="1">
        <f>Sheet2!E14</f>
        <v>0</v>
      </c>
      <c r="E23" s="11">
        <f>Sheet2!L14</f>
        <v>0</v>
      </c>
      <c r="F23" s="13" t="str">
        <f>Sheet2!J14</f>
        <v>71'1</v>
      </c>
      <c r="G23" s="15" t="str">
        <f>Sheet2!K14</f>
        <v>100'2</v>
      </c>
      <c r="H23" s="14" t="str">
        <f>Sheet2!I14</f>
        <v/>
      </c>
      <c r="I23" s="4">
        <f>Sheet2!F14</f>
        <v>0.43402777777777779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 t="str">
        <f>'Sheet2 (2)'!H14</f>
        <v>2850</v>
      </c>
      <c r="W23" s="3">
        <f>'Sheet2 (2)'!D14</f>
        <v>76.257999999999996</v>
      </c>
      <c r="X23" s="1">
        <f>'Sheet2 (2)'!E14</f>
        <v>0</v>
      </c>
      <c r="Y23" s="11">
        <f>'Sheet2 (2)'!L14</f>
        <v>0</v>
      </c>
      <c r="Z23" s="13" t="str">
        <f>'Sheet2 (2)'!J14</f>
        <v/>
      </c>
      <c r="AA23" s="15" t="str">
        <f>'Sheet2 (2)'!K14</f>
        <v>0'1</v>
      </c>
      <c r="AB23" s="14" t="str">
        <f>'Sheet2 (2)'!I14</f>
        <v/>
      </c>
      <c r="AC23" s="4">
        <f>'Sheet2 (2)'!F14</f>
        <v>0.4465277777777778</v>
      </c>
    </row>
    <row r="24" spans="2:29" x14ac:dyDescent="0.3">
      <c r="B24" s="2" t="str">
        <f>Sheet2!H15</f>
        <v>2900</v>
      </c>
      <c r="C24" s="3">
        <f>Sheet2!D15</f>
        <v>225.20699999999999</v>
      </c>
      <c r="D24" s="1">
        <f>Sheet2!E15</f>
        <v>0</v>
      </c>
      <c r="E24" s="11">
        <f>Sheet2!L15</f>
        <v>0</v>
      </c>
      <c r="F24" s="13" t="str">
        <f>Sheet2!J15</f>
        <v>66'1</v>
      </c>
      <c r="G24" s="15" t="str">
        <f>Sheet2!K15</f>
        <v>95'2</v>
      </c>
      <c r="H24" s="14" t="str">
        <f>Sheet2!I15</f>
        <v/>
      </c>
      <c r="I24" s="4">
        <f>Sheet2!F15</f>
        <v>0.43402777777777779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 t="str">
        <f>'Sheet2 (2)'!H15</f>
        <v>2900</v>
      </c>
      <c r="W24" s="3">
        <f>'Sheet2 (2)'!D15</f>
        <v>71.753</v>
      </c>
      <c r="X24" s="1">
        <f>'Sheet2 (2)'!E15</f>
        <v>20</v>
      </c>
      <c r="Y24" s="11">
        <f>'Sheet2 (2)'!L15</f>
        <v>0</v>
      </c>
      <c r="Z24" s="13" t="str">
        <f>'Sheet2 (2)'!J15</f>
        <v/>
      </c>
      <c r="AA24" s="15" t="str">
        <f>'Sheet2 (2)'!K15</f>
        <v>0'1</v>
      </c>
      <c r="AB24" s="14" t="str">
        <f>'Sheet2 (2)'!I15</f>
        <v/>
      </c>
      <c r="AC24" s="4">
        <f>'Sheet2 (2)'!F15</f>
        <v>0.4465277777777778</v>
      </c>
    </row>
    <row r="25" spans="2:29" x14ac:dyDescent="0.3">
      <c r="B25" s="2" t="str">
        <f>Sheet2!H16</f>
        <v>2950</v>
      </c>
      <c r="C25" s="3">
        <f>Sheet2!D16</f>
        <v>215.46799999999999</v>
      </c>
      <c r="D25" s="1">
        <f>Sheet2!E16</f>
        <v>0</v>
      </c>
      <c r="E25" s="11">
        <f>Sheet2!L16</f>
        <v>0</v>
      </c>
      <c r="F25" s="13" t="str">
        <f>Sheet2!J16</f>
        <v>61'1</v>
      </c>
      <c r="G25" s="15" t="str">
        <f>Sheet2!K16</f>
        <v>90'2</v>
      </c>
      <c r="H25" s="14" t="str">
        <f>Sheet2!I16</f>
        <v/>
      </c>
      <c r="I25" s="4">
        <f>Sheet2!F16</f>
        <v>0.43402777777777779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 t="str">
        <f>'Sheet2 (2)'!H16</f>
        <v>2950</v>
      </c>
      <c r="W25" s="3">
        <f>'Sheet2 (2)'!D16</f>
        <v>67.298000000000002</v>
      </c>
      <c r="X25" s="1">
        <f>'Sheet2 (2)'!E16</f>
        <v>273</v>
      </c>
      <c r="Y25" s="11">
        <f>'Sheet2 (2)'!L16</f>
        <v>0</v>
      </c>
      <c r="Z25" s="13" t="str">
        <f>'Sheet2 (2)'!J16</f>
        <v/>
      </c>
      <c r="AA25" s="15" t="str">
        <f>'Sheet2 (2)'!K16</f>
        <v>0'1</v>
      </c>
      <c r="AB25" s="14" t="str">
        <f>'Sheet2 (2)'!I16</f>
        <v/>
      </c>
      <c r="AC25" s="4">
        <f>'Sheet2 (2)'!F16</f>
        <v>0.4465277777777778</v>
      </c>
    </row>
    <row r="26" spans="2:29" x14ac:dyDescent="0.3">
      <c r="B26" s="2" t="str">
        <f>Sheet2!H17</f>
        <v>3000</v>
      </c>
      <c r="C26" s="3">
        <f>Sheet2!D17</f>
        <v>205.81100000000001</v>
      </c>
      <c r="D26" s="1">
        <f>Sheet2!E17</f>
        <v>0</v>
      </c>
      <c r="E26" s="11">
        <f>Sheet2!L17</f>
        <v>0</v>
      </c>
      <c r="F26" s="13" t="str">
        <f>Sheet2!J17</f>
        <v>56'1</v>
      </c>
      <c r="G26" s="15" t="str">
        <f>Sheet2!K17</f>
        <v>85'2</v>
      </c>
      <c r="H26" s="14" t="str">
        <f>Sheet2!I17</f>
        <v/>
      </c>
      <c r="I26" s="4">
        <f>Sheet2!F17</f>
        <v>0.43402777777777779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" t="str">
        <f>'Sheet2 (2)'!H17</f>
        <v>3000</v>
      </c>
      <c r="W26" s="3">
        <f>'Sheet2 (2)'!D17</f>
        <v>62.893000000000001</v>
      </c>
      <c r="X26" s="1">
        <f>'Sheet2 (2)'!E17</f>
        <v>75</v>
      </c>
      <c r="Y26" s="11">
        <f>'Sheet2 (2)'!L17</f>
        <v>0</v>
      </c>
      <c r="Z26" s="13" t="str">
        <f>'Sheet2 (2)'!J17</f>
        <v/>
      </c>
      <c r="AA26" s="15" t="str">
        <f>'Sheet2 (2)'!K17</f>
        <v>0'1</v>
      </c>
      <c r="AB26" s="14" t="str">
        <f>'Sheet2 (2)'!I17</f>
        <v/>
      </c>
      <c r="AC26" s="4">
        <f>'Sheet2 (2)'!F17</f>
        <v>0.4465277777777778</v>
      </c>
    </row>
    <row r="27" spans="2:29" x14ac:dyDescent="0.3">
      <c r="B27" s="2" t="str">
        <f>Sheet2!H18</f>
        <v>3050</v>
      </c>
      <c r="C27" s="3">
        <f>Sheet2!D18</f>
        <v>196.22399999999999</v>
      </c>
      <c r="D27" s="1">
        <f>Sheet2!E18</f>
        <v>0</v>
      </c>
      <c r="E27" s="11">
        <f>Sheet2!L18</f>
        <v>0</v>
      </c>
      <c r="F27" s="13" t="str">
        <f>Sheet2!J18</f>
        <v>51'1</v>
      </c>
      <c r="G27" s="15" t="str">
        <f>Sheet2!K18</f>
        <v>80'2</v>
      </c>
      <c r="H27" s="14" t="str">
        <f>Sheet2!I18</f>
        <v/>
      </c>
      <c r="I27" s="4">
        <f>Sheet2!F18</f>
        <v>0.43402777777777779</v>
      </c>
      <c r="J27" s="76" t="s">
        <v>32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2" t="str">
        <f>'Sheet2 (2)'!H18</f>
        <v>3050</v>
      </c>
      <c r="W27" s="3">
        <f>'Sheet2 (2)'!D18</f>
        <v>58.533999999999999</v>
      </c>
      <c r="X27" s="1">
        <f>'Sheet2 (2)'!E18</f>
        <v>123</v>
      </c>
      <c r="Y27" s="11">
        <f>'Sheet2 (2)'!L18</f>
        <v>0</v>
      </c>
      <c r="Z27" s="13" t="str">
        <f>'Sheet2 (2)'!J18</f>
        <v/>
      </c>
      <c r="AA27" s="15" t="str">
        <f>'Sheet2 (2)'!K18</f>
        <v>0'1</v>
      </c>
      <c r="AB27" s="14" t="str">
        <f>'Sheet2 (2)'!I18</f>
        <v/>
      </c>
      <c r="AC27" s="4">
        <f>'Sheet2 (2)'!F18</f>
        <v>0.4465277777777778</v>
      </c>
    </row>
    <row r="28" spans="2:29" x14ac:dyDescent="0.3">
      <c r="B28" s="2" t="str">
        <f>Sheet2!H19</f>
        <v>3100</v>
      </c>
      <c r="C28" s="3">
        <f>Sheet2!D19</f>
        <v>186.69</v>
      </c>
      <c r="D28" s="1">
        <f>Sheet2!E19</f>
        <v>0</v>
      </c>
      <c r="E28" s="11">
        <f>Sheet2!L19</f>
        <v>0</v>
      </c>
      <c r="F28" s="13" t="str">
        <f>Sheet2!J19</f>
        <v>46'1</v>
      </c>
      <c r="G28" s="15" t="str">
        <f>Sheet2!K19</f>
        <v>75'2</v>
      </c>
      <c r="H28" s="14" t="str">
        <f>Sheet2!I19</f>
        <v/>
      </c>
      <c r="I28" s="4">
        <f>Sheet2!F19</f>
        <v>0.43402777777777779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" t="str">
        <f>'Sheet2 (2)'!H19</f>
        <v>3100</v>
      </c>
      <c r="W28" s="3">
        <f>'Sheet2 (2)'!D19</f>
        <v>54.218000000000004</v>
      </c>
      <c r="X28" s="1">
        <f>'Sheet2 (2)'!E19</f>
        <v>375</v>
      </c>
      <c r="Y28" s="11">
        <f>'Sheet2 (2)'!L19</f>
        <v>0</v>
      </c>
      <c r="Z28" s="13" t="str">
        <f>'Sheet2 (2)'!J19</f>
        <v/>
      </c>
      <c r="AA28" s="15" t="str">
        <f>'Sheet2 (2)'!K19</f>
        <v>0'1</v>
      </c>
      <c r="AB28" s="14" t="str">
        <f>'Sheet2 (2)'!I19</f>
        <v/>
      </c>
      <c r="AC28" s="4">
        <f>'Sheet2 (2)'!F19</f>
        <v>0.4465277777777778</v>
      </c>
    </row>
    <row r="29" spans="2:29" x14ac:dyDescent="0.3">
      <c r="B29" s="2" t="str">
        <f>Sheet2!H20</f>
        <v>3150</v>
      </c>
      <c r="C29" s="3">
        <f>Sheet2!D20</f>
        <v>177.2</v>
      </c>
      <c r="D29" s="1">
        <f>Sheet2!E20</f>
        <v>0</v>
      </c>
      <c r="E29" s="11">
        <f>Sheet2!L20</f>
        <v>0</v>
      </c>
      <c r="F29" s="13" t="str">
        <f>Sheet2!J20</f>
        <v>41'1</v>
      </c>
      <c r="G29" s="15" t="str">
        <f>Sheet2!K20</f>
        <v>70'2</v>
      </c>
      <c r="H29" s="14" t="str">
        <f>Sheet2!I20</f>
        <v/>
      </c>
      <c r="I29" s="4">
        <f>Sheet2!F20</f>
        <v>0.43402777777777779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" t="str">
        <f>'Sheet2 (2)'!H20</f>
        <v>3150</v>
      </c>
      <c r="W29" s="3">
        <f>'Sheet2 (2)'!D20</f>
        <v>49.935000000000002</v>
      </c>
      <c r="X29" s="1">
        <f>'Sheet2 (2)'!E20</f>
        <v>267</v>
      </c>
      <c r="Y29" s="11">
        <f>'Sheet2 (2)'!L20</f>
        <v>0</v>
      </c>
      <c r="Z29" s="13" t="str">
        <f>'Sheet2 (2)'!J20</f>
        <v/>
      </c>
      <c r="AA29" s="15" t="str">
        <f>'Sheet2 (2)'!K20</f>
        <v>0'1</v>
      </c>
      <c r="AB29" s="14" t="str">
        <f>'Sheet2 (2)'!I20</f>
        <v/>
      </c>
      <c r="AC29" s="4">
        <f>'Sheet2 (2)'!F20</f>
        <v>0.4465277777777778</v>
      </c>
    </row>
    <row r="30" spans="2:29" x14ac:dyDescent="0.3">
      <c r="B30" s="2" t="str">
        <f>Sheet2!H21</f>
        <v>3200</v>
      </c>
      <c r="C30" s="3">
        <f>Sheet2!D21</f>
        <v>167.73699999999999</v>
      </c>
      <c r="D30" s="1">
        <f>Sheet2!E21</f>
        <v>203</v>
      </c>
      <c r="E30" s="11">
        <f>Sheet2!L21</f>
        <v>0</v>
      </c>
      <c r="F30" s="13" t="str">
        <f>Sheet2!J21</f>
        <v>36'1</v>
      </c>
      <c r="G30" s="15" t="str">
        <f>Sheet2!K21</f>
        <v>65'2</v>
      </c>
      <c r="H30" s="14" t="str">
        <f>Sheet2!I21</f>
        <v/>
      </c>
      <c r="I30" s="4">
        <f>Sheet2!F21</f>
        <v>0.43402777777777779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" t="str">
        <f>'Sheet2 (2)'!H21</f>
        <v>3200</v>
      </c>
      <c r="W30" s="3">
        <f>'Sheet2 (2)'!D21</f>
        <v>45.866</v>
      </c>
      <c r="X30" s="1">
        <f>'Sheet2 (2)'!E21</f>
        <v>540</v>
      </c>
      <c r="Y30" s="11">
        <f>'Sheet2 (2)'!L21</f>
        <v>0</v>
      </c>
      <c r="Z30" s="13" t="str">
        <f>'Sheet2 (2)'!J21</f>
        <v/>
      </c>
      <c r="AA30" s="15" t="str">
        <f>'Sheet2 (2)'!K21</f>
        <v>0'1</v>
      </c>
      <c r="AB30" s="14" t="str">
        <f>'Sheet2 (2)'!I21</f>
        <v/>
      </c>
      <c r="AC30" s="4">
        <f>'Sheet2 (2)'!F21</f>
        <v>0.44722222222222224</v>
      </c>
    </row>
    <row r="31" spans="2:29" x14ac:dyDescent="0.3">
      <c r="B31" s="2" t="str">
        <f>Sheet2!H22</f>
        <v>3250</v>
      </c>
      <c r="C31" s="3">
        <f>Sheet2!D22</f>
        <v>158.28299999999999</v>
      </c>
      <c r="D31" s="1">
        <f>Sheet2!E22</f>
        <v>0</v>
      </c>
      <c r="E31" s="11">
        <f>Sheet2!L22</f>
        <v>0</v>
      </c>
      <c r="F31" s="13" t="str">
        <f>Sheet2!J22</f>
        <v>31'1</v>
      </c>
      <c r="G31" s="15" t="str">
        <f>Sheet2!K22</f>
        <v>60'2</v>
      </c>
      <c r="H31" s="14" t="str">
        <f>Sheet2!I22</f>
        <v/>
      </c>
      <c r="I31" s="4">
        <f>Sheet2!F22</f>
        <v>0.43402777777777779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 t="str">
        <f>'Sheet2 (2)'!H22</f>
        <v>3250</v>
      </c>
      <c r="W31" s="3">
        <f>'Sheet2 (2)'!D22</f>
        <v>41.637999999999998</v>
      </c>
      <c r="X31" s="1">
        <f>'Sheet2 (2)'!E22</f>
        <v>1015</v>
      </c>
      <c r="Y31" s="11">
        <f>'Sheet2 (2)'!L22</f>
        <v>0</v>
      </c>
      <c r="Z31" s="13" t="str">
        <f>'Sheet2 (2)'!J22</f>
        <v/>
      </c>
      <c r="AA31" s="15" t="str">
        <f>'Sheet2 (2)'!K22</f>
        <v>0'1</v>
      </c>
      <c r="AB31" s="14" t="str">
        <f>'Sheet2 (2)'!I22</f>
        <v/>
      </c>
      <c r="AC31" s="4">
        <f>'Sheet2 (2)'!F22</f>
        <v>0.44722222222222224</v>
      </c>
    </row>
    <row r="32" spans="2:29" x14ac:dyDescent="0.3">
      <c r="B32" s="2" t="str">
        <f>Sheet2!H23</f>
        <v>3300</v>
      </c>
      <c r="C32" s="3">
        <f>Sheet2!D23</f>
        <v>148.82</v>
      </c>
      <c r="D32" s="1">
        <f>Sheet2!E23</f>
        <v>6</v>
      </c>
      <c r="E32" s="11">
        <f>Sheet2!L23</f>
        <v>0</v>
      </c>
      <c r="F32" s="13" t="str">
        <f>Sheet2!J23</f>
        <v>26'1</v>
      </c>
      <c r="G32" s="15" t="str">
        <f>Sheet2!K23</f>
        <v>55'2</v>
      </c>
      <c r="H32" s="14" t="str">
        <f>Sheet2!I23</f>
        <v/>
      </c>
      <c r="I32" s="4">
        <f>Sheet2!F23</f>
        <v>0.43402777777777779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" t="str">
        <f>'Sheet2 (2)'!H23</f>
        <v>3300</v>
      </c>
      <c r="W32" s="3">
        <f>'Sheet2 (2)'!D23</f>
        <v>37.436</v>
      </c>
      <c r="X32" s="1">
        <f>'Sheet2 (2)'!E23</f>
        <v>2408</v>
      </c>
      <c r="Y32" s="11">
        <f>'Sheet2 (2)'!L23</f>
        <v>0</v>
      </c>
      <c r="Z32" s="13" t="str">
        <f>'Sheet2 (2)'!J23</f>
        <v/>
      </c>
      <c r="AA32" s="15" t="str">
        <f>'Sheet2 (2)'!K23</f>
        <v>0'1</v>
      </c>
      <c r="AB32" s="14" t="str">
        <f>'Sheet2 (2)'!I23</f>
        <v/>
      </c>
      <c r="AC32" s="4">
        <f>'Sheet2 (2)'!F23</f>
        <v>0.44722222222222224</v>
      </c>
    </row>
    <row r="33" spans="2:29" x14ac:dyDescent="0.3">
      <c r="B33" s="2" t="str">
        <f>Sheet2!H24</f>
        <v>3350</v>
      </c>
      <c r="C33" s="3">
        <f>Sheet2!D24</f>
        <v>137.95599999999999</v>
      </c>
      <c r="D33" s="1">
        <f>Sheet2!E24</f>
        <v>5</v>
      </c>
      <c r="E33" s="11">
        <f>Sheet2!L24</f>
        <v>1</v>
      </c>
      <c r="F33" s="13" t="str">
        <f>Sheet2!J24</f>
        <v>21'7</v>
      </c>
      <c r="G33" s="15" t="str">
        <f>Sheet2!K24</f>
        <v>50'0</v>
      </c>
      <c r="H33" s="14" t="str">
        <f>Sheet2!I24</f>
        <v>36'0</v>
      </c>
      <c r="I33" s="4">
        <f>Sheet2!F24</f>
        <v>0.43402777777777779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" t="str">
        <f>'Sheet2 (2)'!H24</f>
        <v>3350</v>
      </c>
      <c r="W33" s="3">
        <f>'Sheet2 (2)'!D24</f>
        <v>33.241999999999997</v>
      </c>
      <c r="X33" s="1">
        <f>'Sheet2 (2)'!E24</f>
        <v>3879</v>
      </c>
      <c r="Y33" s="11">
        <f>'Sheet2 (2)'!L24</f>
        <v>7</v>
      </c>
      <c r="Z33" s="13" t="str">
        <f>'Sheet2 (2)'!J24</f>
        <v/>
      </c>
      <c r="AA33" s="15" t="str">
        <f>'Sheet2 (2)'!K24</f>
        <v>0'1</v>
      </c>
      <c r="AB33" s="14" t="str">
        <f>'Sheet2 (2)'!I24</f>
        <v/>
      </c>
      <c r="AC33" s="4">
        <f>'Sheet2 (2)'!F24</f>
        <v>0.44722222222222224</v>
      </c>
    </row>
    <row r="34" spans="2:29" x14ac:dyDescent="0.3">
      <c r="B34" s="2" t="str">
        <f>Sheet2!H25</f>
        <v>3400</v>
      </c>
      <c r="C34" s="3">
        <f>Sheet2!D25</f>
        <v>54.826000000000001</v>
      </c>
      <c r="D34" s="1">
        <f>Sheet2!E25</f>
        <v>600</v>
      </c>
      <c r="E34" s="11">
        <f>Sheet2!L25</f>
        <v>0</v>
      </c>
      <c r="F34" s="13" t="str">
        <f>Sheet2!J25</f>
        <v>29'2</v>
      </c>
      <c r="G34" s="15" t="str">
        <f>Sheet2!K25</f>
        <v>32'5</v>
      </c>
      <c r="H34" s="14" t="str">
        <f>Sheet2!I25</f>
        <v/>
      </c>
      <c r="I34" s="4">
        <f>Sheet2!F25</f>
        <v>0.44166666666666665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 t="str">
        <f>'Sheet2 (2)'!H25</f>
        <v>3400</v>
      </c>
      <c r="W34" s="3">
        <f>'Sheet2 (2)'!D25</f>
        <v>29.048999999999999</v>
      </c>
      <c r="X34" s="1">
        <f>'Sheet2 (2)'!E25</f>
        <v>6327</v>
      </c>
      <c r="Y34" s="11">
        <f>'Sheet2 (2)'!L25</f>
        <v>0</v>
      </c>
      <c r="Z34" s="13" t="str">
        <f>'Sheet2 (2)'!J25</f>
        <v/>
      </c>
      <c r="AA34" s="15" t="str">
        <f>'Sheet2 (2)'!K25</f>
        <v>0'1</v>
      </c>
      <c r="AB34" s="14" t="str">
        <f>'Sheet2 (2)'!I25</f>
        <v/>
      </c>
      <c r="AC34" s="4">
        <f>'Sheet2 (2)'!F25</f>
        <v>0.44722222222222224</v>
      </c>
    </row>
    <row r="35" spans="2:29" x14ac:dyDescent="0.3">
      <c r="B35" s="2" t="str">
        <f>Sheet2!H26</f>
        <v>3450</v>
      </c>
      <c r="C35" s="3">
        <f>Sheet2!D26</f>
        <v>49.268000000000001</v>
      </c>
      <c r="D35" s="1">
        <f>Sheet2!E26</f>
        <v>3403</v>
      </c>
      <c r="E35" s="11">
        <f>Sheet2!L26</f>
        <v>0</v>
      </c>
      <c r="F35" s="13" t="str">
        <f>Sheet2!J26</f>
        <v>24'0</v>
      </c>
      <c r="G35" s="15" t="str">
        <f>Sheet2!K26</f>
        <v>27'6</v>
      </c>
      <c r="H35" s="14" t="str">
        <f>Sheet2!I26</f>
        <v/>
      </c>
      <c r="I35" s="4">
        <f>Sheet2!F26</f>
        <v>0.44166666666666665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" t="str">
        <f>'Sheet2 (2)'!H26</f>
        <v>3450</v>
      </c>
      <c r="W35" s="3">
        <f>'Sheet2 (2)'!D26</f>
        <v>24.841000000000001</v>
      </c>
      <c r="X35" s="1">
        <f>'Sheet2 (2)'!E26</f>
        <v>7603</v>
      </c>
      <c r="Y35" s="11">
        <f>'Sheet2 (2)'!L26</f>
        <v>0</v>
      </c>
      <c r="Z35" s="13" t="str">
        <f>'Sheet2 (2)'!J26</f>
        <v/>
      </c>
      <c r="AA35" s="15" t="str">
        <f>'Sheet2 (2)'!K26</f>
        <v>0'1</v>
      </c>
      <c r="AB35" s="14" t="str">
        <f>'Sheet2 (2)'!I26</f>
        <v/>
      </c>
      <c r="AC35" s="4">
        <f>'Sheet2 (2)'!F26</f>
        <v>0.44791666666666669</v>
      </c>
    </row>
    <row r="36" spans="2:29" x14ac:dyDescent="0.3">
      <c r="B36" s="2" t="str">
        <f>Sheet2!H27</f>
        <v>3500</v>
      </c>
      <c r="C36" s="3">
        <f>Sheet2!D27</f>
        <v>41.968000000000004</v>
      </c>
      <c r="D36" s="1">
        <f>Sheet2!E27</f>
        <v>5856</v>
      </c>
      <c r="E36" s="11">
        <f>Sheet2!L27</f>
        <v>0</v>
      </c>
      <c r="F36" s="13" t="str">
        <f>Sheet2!J27</f>
        <v>19'0</v>
      </c>
      <c r="G36" s="15" t="str">
        <f>Sheet2!K27</f>
        <v>22'7</v>
      </c>
      <c r="H36" s="14" t="str">
        <f>Sheet2!I27</f>
        <v/>
      </c>
      <c r="I36" s="4">
        <f>Sheet2!F27</f>
        <v>0.44166666666666665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" t="str">
        <f>'Sheet2 (2)'!H27</f>
        <v>3500</v>
      </c>
      <c r="W36" s="3">
        <f>'Sheet2 (2)'!D27</f>
        <v>20.599</v>
      </c>
      <c r="X36" s="1">
        <f>'Sheet2 (2)'!E27</f>
        <v>9221</v>
      </c>
      <c r="Y36" s="11">
        <f>'Sheet2 (2)'!L27</f>
        <v>0</v>
      </c>
      <c r="Z36" s="13" t="str">
        <f>'Sheet2 (2)'!J27</f>
        <v/>
      </c>
      <c r="AA36" s="15" t="str">
        <f>'Sheet2 (2)'!K27</f>
        <v>0'1</v>
      </c>
      <c r="AB36" s="14" t="str">
        <f>'Sheet2 (2)'!I27</f>
        <v/>
      </c>
      <c r="AC36" s="4">
        <f>'Sheet2 (2)'!F27</f>
        <v>0.44722222222222224</v>
      </c>
    </row>
    <row r="37" spans="2:29" x14ac:dyDescent="0.3">
      <c r="B37" s="2" t="str">
        <f>Sheet2!H28</f>
        <v>3550</v>
      </c>
      <c r="C37" s="3">
        <f>Sheet2!D28</f>
        <v>38.023000000000003</v>
      </c>
      <c r="D37" s="1">
        <f>Sheet2!E28</f>
        <v>4890</v>
      </c>
      <c r="E37" s="11">
        <f>Sheet2!L28</f>
        <v>0</v>
      </c>
      <c r="F37" s="13" t="str">
        <f>Sheet2!J28</f>
        <v>14'0</v>
      </c>
      <c r="G37" s="15" t="str">
        <f>Sheet2!K28</f>
        <v>18'1</v>
      </c>
      <c r="H37" s="14" t="str">
        <f>Sheet2!I28</f>
        <v/>
      </c>
      <c r="I37" s="4">
        <f>Sheet2!F28</f>
        <v>0.44236111111111109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" t="str">
        <f>'Sheet2 (2)'!H28</f>
        <v>3550</v>
      </c>
      <c r="W37" s="3">
        <f>'Sheet2 (2)'!D28</f>
        <v>18.677</v>
      </c>
      <c r="X37" s="1">
        <f>'Sheet2 (2)'!E28</f>
        <v>8480</v>
      </c>
      <c r="Y37" s="11">
        <f>'Sheet2 (2)'!L28</f>
        <v>25</v>
      </c>
      <c r="Z37" s="13" t="str">
        <f>'Sheet2 (2)'!J28</f>
        <v>0'1</v>
      </c>
      <c r="AA37" s="15" t="str">
        <f>'Sheet2 (2)'!K28</f>
        <v>0'2</v>
      </c>
      <c r="AB37" s="14" t="str">
        <f>'Sheet2 (2)'!I28</f>
        <v/>
      </c>
      <c r="AC37" s="4">
        <f>'Sheet2 (2)'!F28</f>
        <v>0.44722222222222224</v>
      </c>
    </row>
    <row r="38" spans="2:29" x14ac:dyDescent="0.3">
      <c r="B38" s="2" t="str">
        <f>Sheet2!H29</f>
        <v>3600</v>
      </c>
      <c r="C38" s="3">
        <f>Sheet2!D29</f>
        <v>7.4740000000000002</v>
      </c>
      <c r="D38" s="1">
        <f>Sheet2!E29</f>
        <v>6925</v>
      </c>
      <c r="E38" s="11">
        <f>Sheet2!L29</f>
        <v>4</v>
      </c>
      <c r="F38" s="13" t="str">
        <f>Sheet2!J29</f>
        <v>10'4</v>
      </c>
      <c r="G38" s="15" t="str">
        <f>Sheet2!K29</f>
        <v>11'4</v>
      </c>
      <c r="H38" s="14" t="str">
        <f>Sheet2!I29</f>
        <v>11'0</v>
      </c>
      <c r="I38" s="4">
        <f>Sheet2!F29</f>
        <v>0.44513888888888886</v>
      </c>
      <c r="V38" s="2" t="str">
        <f>'Sheet2 (2)'!H29</f>
        <v>3600</v>
      </c>
      <c r="W38" s="3">
        <f>'Sheet2 (2)'!D29</f>
        <v>15.018000000000001</v>
      </c>
      <c r="X38" s="1">
        <f>'Sheet2 (2)'!E29</f>
        <v>8382</v>
      </c>
      <c r="Y38" s="11">
        <f>'Sheet2 (2)'!L29</f>
        <v>1346</v>
      </c>
      <c r="Z38" s="13" t="str">
        <f>'Sheet2 (2)'!J29</f>
        <v>0'3</v>
      </c>
      <c r="AA38" s="15" t="str">
        <f>'Sheet2 (2)'!K29</f>
        <v>0'4</v>
      </c>
      <c r="AB38" s="14" t="str">
        <f>'Sheet2 (2)'!I29</f>
        <v>0'3</v>
      </c>
      <c r="AC38" s="4">
        <f>'Sheet2 (2)'!F29</f>
        <v>0.44791666666666669</v>
      </c>
    </row>
    <row r="39" spans="2:29" x14ac:dyDescent="0.3">
      <c r="B39" s="2" t="str">
        <f>Sheet2!H30</f>
        <v>3650</v>
      </c>
      <c r="C39" s="3">
        <f>Sheet2!D30</f>
        <v>13.723000000000001</v>
      </c>
      <c r="D39" s="1">
        <f>Sheet2!E30</f>
        <v>7879</v>
      </c>
      <c r="E39" s="11">
        <f>Sheet2!L30</f>
        <v>138</v>
      </c>
      <c r="F39" s="13" t="str">
        <f>Sheet2!J30</f>
        <v>6'4</v>
      </c>
      <c r="G39" s="15" t="str">
        <f>Sheet2!K30</f>
        <v>6'7</v>
      </c>
      <c r="H39" s="14" t="str">
        <f>Sheet2!I30</f>
        <v>7'1</v>
      </c>
      <c r="I39" s="4">
        <f>Sheet2!F30</f>
        <v>0.4465277777777778</v>
      </c>
      <c r="V39" s="2" t="str">
        <f>'Sheet2 (2)'!H30</f>
        <v>3650</v>
      </c>
      <c r="W39" s="3">
        <f>'Sheet2 (2)'!D30</f>
        <v>15.178000000000001</v>
      </c>
      <c r="X39" s="1">
        <f>'Sheet2 (2)'!E30</f>
        <v>4942</v>
      </c>
      <c r="Y39" s="11">
        <f>'Sheet2 (2)'!L30</f>
        <v>1938</v>
      </c>
      <c r="Z39" s="13" t="str">
        <f>'Sheet2 (2)'!J30</f>
        <v>1'0</v>
      </c>
      <c r="AA39" s="15" t="str">
        <f>'Sheet2 (2)'!K30</f>
        <v>1'2</v>
      </c>
      <c r="AB39" s="14" t="str">
        <f>'Sheet2 (2)'!I30</f>
        <v>1'1</v>
      </c>
      <c r="AC39" s="4">
        <f>'Sheet2 (2)'!F30</f>
        <v>0.44791666666666669</v>
      </c>
    </row>
    <row r="40" spans="2:29" x14ac:dyDescent="0.3">
      <c r="B40" s="16" t="str">
        <f>Sheet2!H31</f>
        <v>3700</v>
      </c>
      <c r="C40" s="17">
        <f>Sheet2!D31</f>
        <v>15.416</v>
      </c>
      <c r="D40" s="18">
        <f>Sheet2!E31</f>
        <v>13049</v>
      </c>
      <c r="E40" s="51">
        <f>Sheet2!L31</f>
        <v>1657</v>
      </c>
      <c r="F40" s="29" t="str">
        <f>Sheet2!J31</f>
        <v>3'3</v>
      </c>
      <c r="G40" s="30" t="str">
        <f>Sheet2!K31</f>
        <v>3'5</v>
      </c>
      <c r="H40" s="19" t="str">
        <f>Sheet2!I31</f>
        <v>3'5</v>
      </c>
      <c r="I40" s="20">
        <f>Sheet2!F31</f>
        <v>0.44861111111111113</v>
      </c>
      <c r="V40" s="21" t="str">
        <f>'Sheet2 (2)'!H31</f>
        <v>3700</v>
      </c>
      <c r="W40" s="22">
        <f>'Sheet2 (2)'!D31</f>
        <v>15.414999999999999</v>
      </c>
      <c r="X40" s="23">
        <f>'Sheet2 (2)'!E31</f>
        <v>7117</v>
      </c>
      <c r="Y40" s="24">
        <f>'Sheet2 (2)'!L31</f>
        <v>1799</v>
      </c>
      <c r="Z40" s="25" t="str">
        <f>'Sheet2 (2)'!J31</f>
        <v>2'7</v>
      </c>
      <c r="AA40" s="26" t="str">
        <f>'Sheet2 (2)'!K31</f>
        <v>3'1</v>
      </c>
      <c r="AB40" s="27" t="str">
        <f>'Sheet2 (2)'!I31</f>
        <v>3'0</v>
      </c>
      <c r="AC40" s="28">
        <f>'Sheet2 (2)'!F31</f>
        <v>0.44861111111111113</v>
      </c>
    </row>
    <row r="41" spans="2:29" x14ac:dyDescent="0.3">
      <c r="B41" s="2" t="str">
        <f>Sheet2!H32</f>
        <v>3750</v>
      </c>
      <c r="C41" s="3">
        <f>Sheet2!D32</f>
        <v>15.113</v>
      </c>
      <c r="D41" s="1">
        <f>Sheet2!E32</f>
        <v>13992</v>
      </c>
      <c r="E41" s="11">
        <f>Sheet2!L32</f>
        <v>575</v>
      </c>
      <c r="F41" s="13" t="str">
        <f>Sheet2!J32</f>
        <v>1'4</v>
      </c>
      <c r="G41" s="15" t="str">
        <f>Sheet2!K32</f>
        <v>1'5</v>
      </c>
      <c r="H41" s="14" t="str">
        <f>Sheet2!I32</f>
        <v>1'4</v>
      </c>
      <c r="I41" s="4">
        <f>Sheet2!F32</f>
        <v>0.44791666666666669</v>
      </c>
      <c r="V41" s="2" t="str">
        <f>'Sheet2 (2)'!H32</f>
        <v>3750</v>
      </c>
      <c r="W41" s="3">
        <f>'Sheet2 (2)'!D32</f>
        <v>14.202999999999999</v>
      </c>
      <c r="X41" s="1">
        <f>'Sheet2 (2)'!E32</f>
        <v>3213</v>
      </c>
      <c r="Y41" s="11">
        <f>'Sheet2 (2)'!L32</f>
        <v>549</v>
      </c>
      <c r="Z41" s="13" t="str">
        <f>'Sheet2 (2)'!J32</f>
        <v>5'7</v>
      </c>
      <c r="AA41" s="15" t="str">
        <f>'Sheet2 (2)'!K32</f>
        <v>6'1</v>
      </c>
      <c r="AB41" s="14" t="str">
        <f>'Sheet2 (2)'!I32</f>
        <v>6'1</v>
      </c>
      <c r="AC41" s="4">
        <f>'Sheet2 (2)'!F32</f>
        <v>0.44861111111111113</v>
      </c>
    </row>
    <row r="42" spans="2:29" x14ac:dyDescent="0.3">
      <c r="B42" s="2" t="str">
        <f>Sheet2!H33</f>
        <v>3800</v>
      </c>
      <c r="C42" s="3">
        <f>Sheet2!D33</f>
        <v>16.495000000000001</v>
      </c>
      <c r="D42" s="1">
        <f>Sheet2!E33</f>
        <v>9439</v>
      </c>
      <c r="E42" s="11">
        <f>Sheet2!L33</f>
        <v>1493</v>
      </c>
      <c r="F42" s="13" t="str">
        <f>Sheet2!J33</f>
        <v>0'4</v>
      </c>
      <c r="G42" s="15" t="str">
        <f>Sheet2!K33</f>
        <v>0'6</v>
      </c>
      <c r="H42" s="14" t="str">
        <f>Sheet2!I33</f>
        <v>0'5</v>
      </c>
      <c r="I42" s="4">
        <f>Sheet2!F33</f>
        <v>0.44722222222222224</v>
      </c>
      <c r="V42" s="2" t="str">
        <f>'Sheet2 (2)'!H33</f>
        <v>3800</v>
      </c>
      <c r="W42" s="3">
        <f>'Sheet2 (2)'!D33</f>
        <v>17.756</v>
      </c>
      <c r="X42" s="1">
        <f>'Sheet2 (2)'!E33</f>
        <v>989</v>
      </c>
      <c r="Y42" s="11">
        <f>'Sheet2 (2)'!L33</f>
        <v>91</v>
      </c>
      <c r="Z42" s="13" t="str">
        <f>'Sheet2 (2)'!J33</f>
        <v>9'7</v>
      </c>
      <c r="AA42" s="15" t="str">
        <f>'Sheet2 (2)'!K33</f>
        <v>10'3</v>
      </c>
      <c r="AB42" s="14" t="str">
        <f>'Sheet2 (2)'!I33</f>
        <v>10'0</v>
      </c>
      <c r="AC42" s="4">
        <f>'Sheet2 (2)'!F33</f>
        <v>0.4465277777777778</v>
      </c>
    </row>
    <row r="43" spans="2:29" x14ac:dyDescent="0.3">
      <c r="B43" s="2" t="str">
        <f>Sheet2!H34</f>
        <v>3850</v>
      </c>
      <c r="C43" s="3">
        <f>Sheet2!D34</f>
        <v>18.221</v>
      </c>
      <c r="D43" s="1">
        <f>Sheet2!E34</f>
        <v>7373</v>
      </c>
      <c r="E43" s="11">
        <f>Sheet2!L34</f>
        <v>44</v>
      </c>
      <c r="F43" s="13" t="str">
        <f>Sheet2!J34</f>
        <v>0'2</v>
      </c>
      <c r="G43" s="15" t="str">
        <f>Sheet2!K34</f>
        <v>0'3</v>
      </c>
      <c r="H43" s="14" t="str">
        <f>Sheet2!I34</f>
        <v>0'3</v>
      </c>
      <c r="I43" s="4">
        <f>Sheet2!F34</f>
        <v>0.44722222222222224</v>
      </c>
      <c r="V43" s="2" t="str">
        <f>'Sheet2 (2)'!H34</f>
        <v>3850</v>
      </c>
      <c r="W43" s="3" t="str">
        <f>'Sheet2 (2)'!D34</f>
        <v/>
      </c>
      <c r="X43" s="1">
        <f>'Sheet2 (2)'!E34</f>
        <v>1788</v>
      </c>
      <c r="Y43" s="11">
        <f>'Sheet2 (2)'!L34</f>
        <v>0</v>
      </c>
      <c r="Z43" s="13" t="str">
        <f>'Sheet2 (2)'!J34</f>
        <v>12'1</v>
      </c>
      <c r="AA43" s="15" t="str">
        <f>'Sheet2 (2)'!K34</f>
        <v>17'0</v>
      </c>
      <c r="AB43" s="14" t="str">
        <f>'Sheet2 (2)'!I34</f>
        <v/>
      </c>
      <c r="AC43" s="4">
        <f>'Sheet2 (2)'!F34</f>
        <v>0.44166666666666665</v>
      </c>
    </row>
    <row r="44" spans="2:29" x14ac:dyDescent="0.3">
      <c r="B44" s="2" t="str">
        <f>Sheet2!H35</f>
        <v>3900</v>
      </c>
      <c r="C44" s="3">
        <f>Sheet2!D35</f>
        <v>20.884</v>
      </c>
      <c r="D44" s="1">
        <f>Sheet2!E35</f>
        <v>5840</v>
      </c>
      <c r="E44" s="11">
        <f>Sheet2!L35</f>
        <v>11</v>
      </c>
      <c r="F44" s="13" t="str">
        <f>Sheet2!J35</f>
        <v>0'1</v>
      </c>
      <c r="G44" s="15" t="str">
        <f>Sheet2!K35</f>
        <v>0'2</v>
      </c>
      <c r="H44" s="14" t="str">
        <f>Sheet2!I35</f>
        <v>0'2</v>
      </c>
      <c r="I44" s="4">
        <f>Sheet2!F35</f>
        <v>0.44791666666666669</v>
      </c>
      <c r="V44" s="2" t="str">
        <f>'Sheet2 (2)'!H35</f>
        <v>3900</v>
      </c>
      <c r="W44" s="3" t="str">
        <f>'Sheet2 (2)'!D35</f>
        <v/>
      </c>
      <c r="X44" s="1">
        <f>'Sheet2 (2)'!E35</f>
        <v>61</v>
      </c>
      <c r="Y44" s="11">
        <f>'Sheet2 (2)'!L35</f>
        <v>0</v>
      </c>
      <c r="Z44" s="13" t="str">
        <f>'Sheet2 (2)'!J35</f>
        <v>17'2</v>
      </c>
      <c r="AA44" s="15" t="str">
        <f>'Sheet2 (2)'!K35</f>
        <v>21'2</v>
      </c>
      <c r="AB44" s="14" t="str">
        <f>'Sheet2 (2)'!I35</f>
        <v/>
      </c>
      <c r="AC44" s="4">
        <f>'Sheet2 (2)'!F35</f>
        <v>0.44166666666666665</v>
      </c>
    </row>
    <row r="45" spans="2:29" x14ac:dyDescent="0.3">
      <c r="B45" s="2" t="str">
        <f>Sheet2!H36</f>
        <v>3950</v>
      </c>
      <c r="C45" s="3">
        <f>Sheet2!D36</f>
        <v>22.077999999999999</v>
      </c>
      <c r="D45" s="1">
        <f>Sheet2!E36</f>
        <v>1573</v>
      </c>
      <c r="E45" s="11">
        <f>Sheet2!L36</f>
        <v>5</v>
      </c>
      <c r="F45" s="13" t="str">
        <f>Sheet2!J36</f>
        <v/>
      </c>
      <c r="G45" s="15" t="str">
        <f>Sheet2!K36</f>
        <v>0'1</v>
      </c>
      <c r="H45" s="14" t="str">
        <f>Sheet2!I36</f>
        <v>0'1</v>
      </c>
      <c r="I45" s="4">
        <f>Sheet2!F36</f>
        <v>0.44791666666666669</v>
      </c>
      <c r="V45" s="2" t="str">
        <f>'Sheet2 (2)'!H36</f>
        <v>3950</v>
      </c>
      <c r="W45" s="3" t="str">
        <f>'Sheet2 (2)'!D36</f>
        <v/>
      </c>
      <c r="X45" s="1">
        <f>'Sheet2 (2)'!E36</f>
        <v>2</v>
      </c>
      <c r="Y45" s="11">
        <f>'Sheet2 (2)'!L36</f>
        <v>0</v>
      </c>
      <c r="Z45" s="13" t="str">
        <f>'Sheet2 (2)'!J36</f>
        <v>22'2</v>
      </c>
      <c r="AA45" s="15" t="str">
        <f>'Sheet2 (2)'!K36</f>
        <v>26'0</v>
      </c>
      <c r="AB45" s="14" t="str">
        <f>'Sheet2 (2)'!I36</f>
        <v/>
      </c>
      <c r="AC45" s="4">
        <f>'Sheet2 (2)'!F36</f>
        <v>0.44166666666666665</v>
      </c>
    </row>
    <row r="46" spans="2:29" x14ac:dyDescent="0.3">
      <c r="B46" s="2" t="str">
        <f>Sheet2!H37</f>
        <v>4000</v>
      </c>
      <c r="C46" s="3">
        <f>Sheet2!D37</f>
        <v>25.677</v>
      </c>
      <c r="D46" s="1">
        <f>Sheet2!E37</f>
        <v>2677</v>
      </c>
      <c r="E46" s="11">
        <f>Sheet2!L37</f>
        <v>1</v>
      </c>
      <c r="F46" s="13" t="str">
        <f>Sheet2!J37</f>
        <v/>
      </c>
      <c r="G46" s="15" t="str">
        <f>Sheet2!K37</f>
        <v>0'1</v>
      </c>
      <c r="H46" s="14" t="str">
        <f>Sheet2!I37</f>
        <v>0'1</v>
      </c>
      <c r="I46" s="4">
        <f>Sheet2!F37</f>
        <v>0.44791666666666669</v>
      </c>
      <c r="J46" s="76" t="s">
        <v>23</v>
      </c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8"/>
      <c r="V46" s="2" t="str">
        <f>'Sheet2 (2)'!H37</f>
        <v>4000</v>
      </c>
      <c r="W46" s="3">
        <f>'Sheet2 (2)'!D37</f>
        <v>113.56</v>
      </c>
      <c r="X46" s="1">
        <f>'Sheet2 (2)'!E37</f>
        <v>29</v>
      </c>
      <c r="Y46" s="11">
        <f>'Sheet2 (2)'!L37</f>
        <v>20</v>
      </c>
      <c r="Z46" s="13" t="str">
        <f>'Sheet2 (2)'!J37</f>
        <v>14'7</v>
      </c>
      <c r="AA46" s="15" t="str">
        <f>'Sheet2 (2)'!K37</f>
        <v>43'0</v>
      </c>
      <c r="AB46" s="14" t="str">
        <f>'Sheet2 (2)'!I37</f>
        <v/>
      </c>
      <c r="AC46" s="4">
        <f>'Sheet2 (2)'!F37</f>
        <v>0.43402777777777779</v>
      </c>
    </row>
    <row r="47" spans="2:29" x14ac:dyDescent="0.3">
      <c r="B47" s="2" t="str">
        <f>Sheet2!H38</f>
        <v>4050</v>
      </c>
      <c r="C47" s="3">
        <f>Sheet2!D38</f>
        <v>29.157</v>
      </c>
      <c r="D47" s="1">
        <f>Sheet2!E38</f>
        <v>1772</v>
      </c>
      <c r="E47" s="11">
        <f>Sheet2!L38</f>
        <v>2</v>
      </c>
      <c r="F47" s="13" t="str">
        <f>Sheet2!J38</f>
        <v/>
      </c>
      <c r="G47" s="15" t="str">
        <f>Sheet2!K38</f>
        <v>0'1</v>
      </c>
      <c r="H47" s="14" t="str">
        <f>Sheet2!I38</f>
        <v>0'1</v>
      </c>
      <c r="I47" s="4">
        <f>Sheet2!F38</f>
        <v>0.44722222222222224</v>
      </c>
      <c r="V47" s="2" t="str">
        <f>'Sheet2 (2)'!H38</f>
        <v>4050</v>
      </c>
      <c r="W47" s="3">
        <f>'Sheet2 (2)'!D38</f>
        <v>124.97799999999999</v>
      </c>
      <c r="X47" s="1">
        <f>'Sheet2 (2)'!E38</f>
        <v>9</v>
      </c>
      <c r="Y47" s="11">
        <f>'Sheet2 (2)'!L38</f>
        <v>0</v>
      </c>
      <c r="Z47" s="13" t="str">
        <f>'Sheet2 (2)'!J38</f>
        <v>19'6</v>
      </c>
      <c r="AA47" s="15" t="str">
        <f>'Sheet2 (2)'!K38</f>
        <v>48'7</v>
      </c>
      <c r="AB47" s="14" t="str">
        <f>'Sheet2 (2)'!I38</f>
        <v/>
      </c>
      <c r="AC47" s="4">
        <f>'Sheet2 (2)'!F38</f>
        <v>0.43402777777777779</v>
      </c>
    </row>
    <row r="48" spans="2:29" x14ac:dyDescent="0.3">
      <c r="B48" s="2" t="str">
        <f>Sheet2!H39</f>
        <v>4100</v>
      </c>
      <c r="C48" s="3">
        <f>Sheet2!D39</f>
        <v>32.533000000000001</v>
      </c>
      <c r="D48" s="1">
        <f>Sheet2!E39</f>
        <v>1033</v>
      </c>
      <c r="E48" s="11">
        <f>Sheet2!L39</f>
        <v>0</v>
      </c>
      <c r="F48" s="13" t="str">
        <f>Sheet2!J39</f>
        <v/>
      </c>
      <c r="G48" s="15" t="str">
        <f>Sheet2!K39</f>
        <v>0'1</v>
      </c>
      <c r="H48" s="14" t="str">
        <f>Sheet2!I39</f>
        <v/>
      </c>
      <c r="I48" s="4">
        <f>Sheet2!F39</f>
        <v>0.44722222222222224</v>
      </c>
      <c r="V48" s="2" t="str">
        <f>'Sheet2 (2)'!H39</f>
        <v>4100</v>
      </c>
      <c r="W48" s="3">
        <f>'Sheet2 (2)'!D39</f>
        <v>131.84899999999999</v>
      </c>
      <c r="X48" s="1">
        <f>'Sheet2 (2)'!E39</f>
        <v>2</v>
      </c>
      <c r="Y48" s="11">
        <f>'Sheet2 (2)'!L39</f>
        <v>0</v>
      </c>
      <c r="Z48" s="13" t="str">
        <f>'Sheet2 (2)'!J39</f>
        <v>24'6</v>
      </c>
      <c r="AA48" s="15" t="str">
        <f>'Sheet2 (2)'!K39</f>
        <v>53'7</v>
      </c>
      <c r="AB48" s="14" t="str">
        <f>'Sheet2 (2)'!I39</f>
        <v/>
      </c>
      <c r="AC48" s="4">
        <f>'Sheet2 (2)'!F39</f>
        <v>0.43402777777777779</v>
      </c>
    </row>
    <row r="49" spans="2:29" x14ac:dyDescent="0.3">
      <c r="B49" s="2" t="str">
        <f>Sheet2!H40</f>
        <v>4150</v>
      </c>
      <c r="C49" s="3">
        <f>Sheet2!D40</f>
        <v>35.817999999999998</v>
      </c>
      <c r="D49" s="1">
        <f>Sheet2!E40</f>
        <v>867</v>
      </c>
      <c r="E49" s="11">
        <f>Sheet2!L40</f>
        <v>0</v>
      </c>
      <c r="F49" s="13" t="str">
        <f>Sheet2!J40</f>
        <v/>
      </c>
      <c r="G49" s="15" t="str">
        <f>Sheet2!K40</f>
        <v>0'1</v>
      </c>
      <c r="H49" s="14" t="str">
        <f>Sheet2!I40</f>
        <v/>
      </c>
      <c r="I49" s="4">
        <f>Sheet2!F40</f>
        <v>0.44722222222222224</v>
      </c>
      <c r="V49" s="2" t="str">
        <f>'Sheet2 (2)'!H40</f>
        <v>4150</v>
      </c>
      <c r="W49" s="3">
        <f>'Sheet2 (2)'!D40</f>
        <v>138.465</v>
      </c>
      <c r="X49" s="1">
        <f>'Sheet2 (2)'!E40</f>
        <v>165</v>
      </c>
      <c r="Y49" s="11">
        <f>'Sheet2 (2)'!L40</f>
        <v>0</v>
      </c>
      <c r="Z49" s="13" t="str">
        <f>'Sheet2 (2)'!J40</f>
        <v>29'6</v>
      </c>
      <c r="AA49" s="15" t="str">
        <f>'Sheet2 (2)'!K40</f>
        <v>58'7</v>
      </c>
      <c r="AB49" s="14" t="str">
        <f>'Sheet2 (2)'!I40</f>
        <v/>
      </c>
      <c r="AC49" s="4">
        <f>'Sheet2 (2)'!F40</f>
        <v>0.43402777777777779</v>
      </c>
    </row>
    <row r="50" spans="2:29" x14ac:dyDescent="0.3">
      <c r="B50" s="2" t="str">
        <f>Sheet2!H41</f>
        <v>4200</v>
      </c>
      <c r="C50" s="3">
        <f>Sheet2!D41</f>
        <v>39.023000000000003</v>
      </c>
      <c r="D50" s="1">
        <f>Sheet2!E41</f>
        <v>3571</v>
      </c>
      <c r="E50" s="11">
        <f>Sheet2!L41</f>
        <v>0</v>
      </c>
      <c r="F50" s="13" t="str">
        <f>Sheet2!J41</f>
        <v/>
      </c>
      <c r="G50" s="15" t="str">
        <f>Sheet2!K41</f>
        <v>0'1</v>
      </c>
      <c r="H50" s="14" t="str">
        <f>Sheet2!I41</f>
        <v/>
      </c>
      <c r="I50" s="4">
        <f>Sheet2!F41</f>
        <v>0.44722222222222224</v>
      </c>
      <c r="V50" s="2" t="str">
        <f>'Sheet2 (2)'!H41</f>
        <v>4200</v>
      </c>
      <c r="W50" s="3">
        <f>'Sheet2 (2)'!D41</f>
        <v>144.858</v>
      </c>
      <c r="X50" s="1">
        <f>'Sheet2 (2)'!E41</f>
        <v>6</v>
      </c>
      <c r="Y50" s="11">
        <f>'Sheet2 (2)'!L41</f>
        <v>0</v>
      </c>
      <c r="Z50" s="13" t="str">
        <f>'Sheet2 (2)'!J41</f>
        <v>34'6</v>
      </c>
      <c r="AA50" s="15" t="str">
        <f>'Sheet2 (2)'!K41</f>
        <v>63'7</v>
      </c>
      <c r="AB50" s="14" t="str">
        <f>'Sheet2 (2)'!I41</f>
        <v/>
      </c>
      <c r="AC50" s="4">
        <f>'Sheet2 (2)'!F41</f>
        <v>0.43402777777777779</v>
      </c>
    </row>
    <row r="51" spans="2:29" x14ac:dyDescent="0.3">
      <c r="B51" s="2" t="str">
        <f>Sheet2!H42</f>
        <v>4250</v>
      </c>
      <c r="C51" s="3">
        <f>Sheet2!D42</f>
        <v>42.151000000000003</v>
      </c>
      <c r="D51" s="1">
        <f>Sheet2!E42</f>
        <v>435</v>
      </c>
      <c r="E51" s="11">
        <f>Sheet2!L42</f>
        <v>0</v>
      </c>
      <c r="F51" s="13" t="str">
        <f>Sheet2!J42</f>
        <v/>
      </c>
      <c r="G51" s="15" t="str">
        <f>Sheet2!K42</f>
        <v>0'1</v>
      </c>
      <c r="H51" s="14" t="str">
        <f>Sheet2!I42</f>
        <v/>
      </c>
      <c r="I51" s="4">
        <f>Sheet2!F42</f>
        <v>0.44722222222222224</v>
      </c>
      <c r="V51" s="2" t="str">
        <f>'Sheet2 (2)'!H42</f>
        <v>4250</v>
      </c>
      <c r="W51" s="3">
        <f>'Sheet2 (2)'!D42</f>
        <v>151.04599999999999</v>
      </c>
      <c r="X51" s="1">
        <f>'Sheet2 (2)'!E42</f>
        <v>0</v>
      </c>
      <c r="Y51" s="11">
        <f>'Sheet2 (2)'!L42</f>
        <v>0</v>
      </c>
      <c r="Z51" s="13" t="str">
        <f>'Sheet2 (2)'!J42</f>
        <v>39'6</v>
      </c>
      <c r="AA51" s="15" t="str">
        <f>'Sheet2 (2)'!K42</f>
        <v>68'7</v>
      </c>
      <c r="AB51" s="14" t="str">
        <f>'Sheet2 (2)'!I42</f>
        <v/>
      </c>
      <c r="AC51" s="4">
        <f>'Sheet2 (2)'!F42</f>
        <v>0.43402777777777779</v>
      </c>
    </row>
    <row r="52" spans="2:29" x14ac:dyDescent="0.3">
      <c r="B52" s="2" t="str">
        <f>Sheet2!H43</f>
        <v>4300</v>
      </c>
      <c r="C52" s="3">
        <f>Sheet2!D43</f>
        <v>45.213000000000001</v>
      </c>
      <c r="D52" s="1">
        <f>Sheet2!E43</f>
        <v>139</v>
      </c>
      <c r="E52" s="11">
        <f>Sheet2!L43</f>
        <v>0</v>
      </c>
      <c r="F52" s="13" t="str">
        <f>Sheet2!J43</f>
        <v/>
      </c>
      <c r="G52" s="15" t="str">
        <f>Sheet2!K43</f>
        <v>0'1</v>
      </c>
      <c r="H52" s="14" t="str">
        <f>Sheet2!I43</f>
        <v/>
      </c>
      <c r="I52" s="4">
        <f>Sheet2!F43</f>
        <v>0.44722222222222224</v>
      </c>
      <c r="V52" s="2" t="str">
        <f>'Sheet2 (2)'!H43</f>
        <v>4300</v>
      </c>
      <c r="W52" s="3">
        <f>'Sheet2 (2)'!D43</f>
        <v>157.047</v>
      </c>
      <c r="X52" s="1">
        <f>'Sheet2 (2)'!E43</f>
        <v>0</v>
      </c>
      <c r="Y52" s="11">
        <f>'Sheet2 (2)'!L43</f>
        <v>0</v>
      </c>
      <c r="Z52" s="13" t="str">
        <f>'Sheet2 (2)'!J43</f>
        <v>44'6</v>
      </c>
      <c r="AA52" s="15" t="str">
        <f>'Sheet2 (2)'!K43</f>
        <v>73'7</v>
      </c>
      <c r="AB52" s="14" t="str">
        <f>'Sheet2 (2)'!I43</f>
        <v/>
      </c>
      <c r="AC52" s="4">
        <f>'Sheet2 (2)'!F43</f>
        <v>0.43402777777777779</v>
      </c>
    </row>
    <row r="53" spans="2:29" x14ac:dyDescent="0.3">
      <c r="B53" s="2" t="str">
        <f>Sheet2!H44</f>
        <v>4350</v>
      </c>
      <c r="C53" s="3">
        <f>Sheet2!D44</f>
        <v>48.206000000000003</v>
      </c>
      <c r="D53" s="1">
        <f>Sheet2!E44</f>
        <v>652</v>
      </c>
      <c r="E53" s="11">
        <f>Sheet2!L44</f>
        <v>0</v>
      </c>
      <c r="F53" s="13" t="str">
        <f>Sheet2!J44</f>
        <v/>
      </c>
      <c r="G53" s="15" t="str">
        <f>Sheet2!K44</f>
        <v>0'1</v>
      </c>
      <c r="H53" s="14" t="str">
        <f>Sheet2!I44</f>
        <v/>
      </c>
      <c r="I53" s="4">
        <f>Sheet2!F44</f>
        <v>0.44722222222222224</v>
      </c>
      <c r="V53" s="2" t="str">
        <f>'Sheet2 (2)'!H44</f>
        <v>4350</v>
      </c>
      <c r="W53" s="3">
        <f>'Sheet2 (2)'!D44</f>
        <v>162.875</v>
      </c>
      <c r="X53" s="1">
        <f>'Sheet2 (2)'!E44</f>
        <v>0</v>
      </c>
      <c r="Y53" s="11">
        <f>'Sheet2 (2)'!L44</f>
        <v>0</v>
      </c>
      <c r="Z53" s="13" t="str">
        <f>'Sheet2 (2)'!J44</f>
        <v>49'6</v>
      </c>
      <c r="AA53" s="15" t="str">
        <f>'Sheet2 (2)'!K44</f>
        <v>78'7</v>
      </c>
      <c r="AB53" s="14" t="str">
        <f>'Sheet2 (2)'!I44</f>
        <v/>
      </c>
      <c r="AC53" s="4">
        <f>'Sheet2 (2)'!F44</f>
        <v>0.43402777777777779</v>
      </c>
    </row>
    <row r="54" spans="2:29" x14ac:dyDescent="0.3">
      <c r="B54" s="2" t="str">
        <f>Sheet2!H45</f>
        <v>4400</v>
      </c>
      <c r="C54" s="3">
        <f>Sheet2!D45</f>
        <v>51.140999999999998</v>
      </c>
      <c r="D54" s="1">
        <f>Sheet2!E45</f>
        <v>3009</v>
      </c>
      <c r="E54" s="11">
        <f>Sheet2!L45</f>
        <v>0</v>
      </c>
      <c r="F54" s="13" t="str">
        <f>Sheet2!J45</f>
        <v/>
      </c>
      <c r="G54" s="15" t="str">
        <f>Sheet2!K45</f>
        <v>0'1</v>
      </c>
      <c r="H54" s="14" t="str">
        <f>Sheet2!I45</f>
        <v/>
      </c>
      <c r="I54" s="4">
        <f>Sheet2!F45</f>
        <v>0.44722222222222224</v>
      </c>
      <c r="V54" s="2" t="str">
        <f>'Sheet2 (2)'!H45</f>
        <v>4400</v>
      </c>
      <c r="W54" s="3">
        <f>'Sheet2 (2)'!D45</f>
        <v>168.54499999999999</v>
      </c>
      <c r="X54" s="1">
        <f>'Sheet2 (2)'!E45</f>
        <v>0</v>
      </c>
      <c r="Y54" s="11">
        <f>'Sheet2 (2)'!L45</f>
        <v>0</v>
      </c>
      <c r="Z54" s="13" t="str">
        <f>'Sheet2 (2)'!J45</f>
        <v>54'6</v>
      </c>
      <c r="AA54" s="15" t="str">
        <f>'Sheet2 (2)'!K45</f>
        <v>83'7</v>
      </c>
      <c r="AB54" s="14" t="str">
        <f>'Sheet2 (2)'!I45</f>
        <v/>
      </c>
      <c r="AC54" s="4">
        <f>'Sheet2 (2)'!F45</f>
        <v>0.43402777777777779</v>
      </c>
    </row>
    <row r="55" spans="2:29" x14ac:dyDescent="0.3">
      <c r="B55" s="2" t="str">
        <f>Sheet2!H46</f>
        <v>4450</v>
      </c>
      <c r="C55" s="3">
        <f>Sheet2!D46</f>
        <v>54.017000000000003</v>
      </c>
      <c r="D55" s="1">
        <f>Sheet2!E46</f>
        <v>226</v>
      </c>
      <c r="E55" s="11">
        <f>Sheet2!L46</f>
        <v>0</v>
      </c>
      <c r="F55" s="13" t="str">
        <f>Sheet2!J46</f>
        <v/>
      </c>
      <c r="G55" s="15" t="str">
        <f>Sheet2!K46</f>
        <v>0'1</v>
      </c>
      <c r="H55" s="14" t="str">
        <f>Sheet2!I46</f>
        <v/>
      </c>
      <c r="I55" s="4">
        <f>Sheet2!F46</f>
        <v>0.44722222222222224</v>
      </c>
      <c r="V55" s="2" t="str">
        <f>'Sheet2 (2)'!H46</f>
        <v>4450</v>
      </c>
      <c r="W55" s="3">
        <f>'Sheet2 (2)'!D46</f>
        <v>174.066</v>
      </c>
      <c r="X55" s="1">
        <f>'Sheet2 (2)'!E46</f>
        <v>0</v>
      </c>
      <c r="Y55" s="11">
        <f>'Sheet2 (2)'!L46</f>
        <v>0</v>
      </c>
      <c r="Z55" s="13" t="str">
        <f>'Sheet2 (2)'!J46</f>
        <v>59'6</v>
      </c>
      <c r="AA55" s="15" t="str">
        <f>'Sheet2 (2)'!K46</f>
        <v>88'7</v>
      </c>
      <c r="AB55" s="14" t="str">
        <f>'Sheet2 (2)'!I46</f>
        <v/>
      </c>
      <c r="AC55" s="4">
        <f>'Sheet2 (2)'!F46</f>
        <v>0.43402777777777779</v>
      </c>
    </row>
    <row r="56" spans="2:29" x14ac:dyDescent="0.3">
      <c r="B56" s="2" t="str">
        <f>Sheet2!H47</f>
        <v>4500</v>
      </c>
      <c r="C56" s="3">
        <f>Sheet2!D47</f>
        <v>56.844000000000001</v>
      </c>
      <c r="D56" s="1">
        <f>Sheet2!E47</f>
        <v>475</v>
      </c>
      <c r="E56" s="11">
        <f>Sheet2!L47</f>
        <v>0</v>
      </c>
      <c r="F56" s="13" t="str">
        <f>Sheet2!J47</f>
        <v/>
      </c>
      <c r="G56" s="15" t="str">
        <f>Sheet2!K47</f>
        <v>0'1</v>
      </c>
      <c r="H56" s="14" t="str">
        <f>Sheet2!I47</f>
        <v/>
      </c>
      <c r="I56" s="4">
        <f>Sheet2!F47</f>
        <v>0.44722222222222224</v>
      </c>
      <c r="V56" s="2" t="str">
        <f>'Sheet2 (2)'!H47</f>
        <v>4500</v>
      </c>
      <c r="W56" s="3">
        <f>'Sheet2 (2)'!D47</f>
        <v>179.44900000000001</v>
      </c>
      <c r="X56" s="1">
        <f>'Sheet2 (2)'!E47</f>
        <v>0</v>
      </c>
      <c r="Y56" s="11">
        <f>'Sheet2 (2)'!L47</f>
        <v>0</v>
      </c>
      <c r="Z56" s="13" t="str">
        <f>'Sheet2 (2)'!J47</f>
        <v>64'6</v>
      </c>
      <c r="AA56" s="15" t="str">
        <f>'Sheet2 (2)'!K47</f>
        <v>93'7</v>
      </c>
      <c r="AB56" s="14" t="str">
        <f>'Sheet2 (2)'!I47</f>
        <v/>
      </c>
      <c r="AC56" s="4">
        <f>'Sheet2 (2)'!F47</f>
        <v>0.43402777777777779</v>
      </c>
    </row>
    <row r="57" spans="2:29" x14ac:dyDescent="0.3">
      <c r="B57" s="2" t="str">
        <f>Sheet2!H48</f>
        <v>4550</v>
      </c>
      <c r="C57" s="3">
        <f>Sheet2!D48</f>
        <v>59.618000000000002</v>
      </c>
      <c r="D57" s="1">
        <f>Sheet2!E48</f>
        <v>443</v>
      </c>
      <c r="E57" s="11">
        <f>Sheet2!L48</f>
        <v>0</v>
      </c>
      <c r="F57" s="13" t="str">
        <f>Sheet2!J48</f>
        <v/>
      </c>
      <c r="G57" s="15" t="str">
        <f>Sheet2!K48</f>
        <v>0'1</v>
      </c>
      <c r="H57" s="14" t="str">
        <f>Sheet2!I48</f>
        <v/>
      </c>
      <c r="I57" s="4">
        <f>Sheet2!F48</f>
        <v>0.44722222222222224</v>
      </c>
      <c r="V57" s="2" t="str">
        <f>'Sheet2 (2)'!H48</f>
        <v>4550</v>
      </c>
      <c r="W57" s="3">
        <f>'Sheet2 (2)'!D48</f>
        <v>184.7</v>
      </c>
      <c r="X57" s="1">
        <f>'Sheet2 (2)'!E48</f>
        <v>0</v>
      </c>
      <c r="Y57" s="11">
        <f>'Sheet2 (2)'!L48</f>
        <v>0</v>
      </c>
      <c r="Z57" s="13" t="str">
        <f>'Sheet2 (2)'!J48</f>
        <v>69'6</v>
      </c>
      <c r="AA57" s="15" t="str">
        <f>'Sheet2 (2)'!K48</f>
        <v>98'7</v>
      </c>
      <c r="AB57" s="14" t="str">
        <f>'Sheet2 (2)'!I48</f>
        <v/>
      </c>
      <c r="AC57" s="4">
        <f>'Sheet2 (2)'!F48</f>
        <v>0.43402777777777779</v>
      </c>
    </row>
    <row r="58" spans="2:29" x14ac:dyDescent="0.3">
      <c r="B58" s="2" t="str">
        <f>Sheet2!H49</f>
        <v>4600</v>
      </c>
      <c r="C58" s="3">
        <f>Sheet2!D49</f>
        <v>62.344999999999999</v>
      </c>
      <c r="D58" s="1">
        <f>Sheet2!E49</f>
        <v>106</v>
      </c>
      <c r="E58" s="11">
        <f>Sheet2!L49</f>
        <v>0</v>
      </c>
      <c r="F58" s="13" t="str">
        <f>Sheet2!J49</f>
        <v/>
      </c>
      <c r="G58" s="15" t="str">
        <f>Sheet2!K49</f>
        <v>0'1</v>
      </c>
      <c r="H58" s="14" t="str">
        <f>Sheet2!I49</f>
        <v/>
      </c>
      <c r="I58" s="4">
        <f>Sheet2!F49</f>
        <v>0.44722222222222224</v>
      </c>
      <c r="J58" s="76" t="s">
        <v>24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8"/>
      <c r="V58" s="2" t="str">
        <f>'Sheet2 (2)'!H49</f>
        <v>4600</v>
      </c>
      <c r="W58" s="3">
        <f>'Sheet2 (2)'!D49</f>
        <v>189.833</v>
      </c>
      <c r="X58" s="1">
        <f>'Sheet2 (2)'!E49</f>
        <v>0</v>
      </c>
      <c r="Y58" s="11">
        <f>'Sheet2 (2)'!L49</f>
        <v>0</v>
      </c>
      <c r="Z58" s="13" t="str">
        <f>'Sheet2 (2)'!J49</f>
        <v>74'6</v>
      </c>
      <c r="AA58" s="15" t="str">
        <f>'Sheet2 (2)'!K49</f>
        <v>103'7</v>
      </c>
      <c r="AB58" s="14" t="str">
        <f>'Sheet2 (2)'!I49</f>
        <v/>
      </c>
      <c r="AC58" s="4">
        <f>'Sheet2 (2)'!F49</f>
        <v>0.43402777777777779</v>
      </c>
    </row>
    <row r="59" spans="2:29" x14ac:dyDescent="0.3">
      <c r="B59" s="2" t="str">
        <f>Sheet2!H50</f>
        <v>4650</v>
      </c>
      <c r="C59" s="3">
        <f>Sheet2!D50</f>
        <v>65.025000000000006</v>
      </c>
      <c r="D59" s="1">
        <f>Sheet2!E50</f>
        <v>254</v>
      </c>
      <c r="E59" s="11">
        <f>Sheet2!L50</f>
        <v>0</v>
      </c>
      <c r="F59" s="13" t="str">
        <f>Sheet2!J50</f>
        <v/>
      </c>
      <c r="G59" s="15" t="str">
        <f>Sheet2!K50</f>
        <v>0'1</v>
      </c>
      <c r="H59" s="14" t="str">
        <f>Sheet2!I50</f>
        <v/>
      </c>
      <c r="I59" s="4">
        <f>Sheet2!F50</f>
        <v>0.44722222222222224</v>
      </c>
      <c r="V59" s="2" t="str">
        <f>'Sheet2 (2)'!H50</f>
        <v>4650</v>
      </c>
      <c r="W59" s="3">
        <f>'Sheet2 (2)'!D50</f>
        <v>194.84700000000001</v>
      </c>
      <c r="X59" s="1">
        <f>'Sheet2 (2)'!E50</f>
        <v>0</v>
      </c>
      <c r="Y59" s="11">
        <f>'Sheet2 (2)'!L50</f>
        <v>0</v>
      </c>
      <c r="Z59" s="13" t="str">
        <f>'Sheet2 (2)'!J50</f>
        <v>79'6</v>
      </c>
      <c r="AA59" s="15" t="str">
        <f>'Sheet2 (2)'!K50</f>
        <v>108'7</v>
      </c>
      <c r="AB59" s="14" t="str">
        <f>'Sheet2 (2)'!I50</f>
        <v/>
      </c>
      <c r="AC59" s="4">
        <f>'Sheet2 (2)'!F50</f>
        <v>0.43402777777777779</v>
      </c>
    </row>
    <row r="60" spans="2:29" x14ac:dyDescent="0.3">
      <c r="B60" s="2" t="str">
        <f>Sheet2!H51</f>
        <v>4700</v>
      </c>
      <c r="C60" s="3">
        <f>Sheet2!D51</f>
        <v>67.662000000000006</v>
      </c>
      <c r="D60" s="1">
        <f>Sheet2!E51</f>
        <v>42</v>
      </c>
      <c r="E60" s="11">
        <f>Sheet2!L51</f>
        <v>0</v>
      </c>
      <c r="F60" s="13" t="str">
        <f>Sheet2!J51</f>
        <v/>
      </c>
      <c r="G60" s="15" t="str">
        <f>Sheet2!K51</f>
        <v>0'1</v>
      </c>
      <c r="H60" s="14" t="str">
        <f>Sheet2!I51</f>
        <v/>
      </c>
      <c r="I60" s="4">
        <f>Sheet2!F51</f>
        <v>0.44722222222222224</v>
      </c>
      <c r="V60" s="2" t="str">
        <f>'Sheet2 (2)'!H51</f>
        <v>4700</v>
      </c>
      <c r="W60" s="3">
        <f>'Sheet2 (2)'!D51</f>
        <v>199.756</v>
      </c>
      <c r="X60" s="1">
        <f>'Sheet2 (2)'!E51</f>
        <v>0</v>
      </c>
      <c r="Y60" s="11">
        <f>'Sheet2 (2)'!L51</f>
        <v>0</v>
      </c>
      <c r="Z60" s="13" t="str">
        <f>'Sheet2 (2)'!J51</f>
        <v>84'6</v>
      </c>
      <c r="AA60" s="15" t="str">
        <f>'Sheet2 (2)'!K51</f>
        <v>113'7</v>
      </c>
      <c r="AB60" s="14" t="str">
        <f>'Sheet2 (2)'!I51</f>
        <v/>
      </c>
      <c r="AC60" s="4">
        <f>'Sheet2 (2)'!F51</f>
        <v>0.43402777777777779</v>
      </c>
    </row>
    <row r="61" spans="2:29" x14ac:dyDescent="0.3">
      <c r="B61" s="2" t="str">
        <f>Sheet2!H52</f>
        <v>4750</v>
      </c>
      <c r="C61" s="3">
        <f>Sheet2!D52</f>
        <v>70.254999999999995</v>
      </c>
      <c r="D61" s="1">
        <f>Sheet2!E52</f>
        <v>39</v>
      </c>
      <c r="E61" s="11">
        <f>Sheet2!L52</f>
        <v>0</v>
      </c>
      <c r="F61" s="13" t="str">
        <f>Sheet2!J52</f>
        <v/>
      </c>
      <c r="G61" s="15" t="str">
        <f>Sheet2!K52</f>
        <v>0'1</v>
      </c>
      <c r="H61" s="14" t="str">
        <f>Sheet2!I52</f>
        <v/>
      </c>
      <c r="I61" s="4">
        <f>Sheet2!F52</f>
        <v>0.44722222222222224</v>
      </c>
      <c r="V61" s="2" t="str">
        <f>'Sheet2 (2)'!H52</f>
        <v>4750</v>
      </c>
      <c r="W61" s="3">
        <f>'Sheet2 (2)'!D52</f>
        <v>204.559</v>
      </c>
      <c r="X61" s="1">
        <f>'Sheet2 (2)'!E52</f>
        <v>0</v>
      </c>
      <c r="Y61" s="11">
        <f>'Sheet2 (2)'!L52</f>
        <v>0</v>
      </c>
      <c r="Z61" s="13" t="str">
        <f>'Sheet2 (2)'!J52</f>
        <v>89'6</v>
      </c>
      <c r="AA61" s="15" t="str">
        <f>'Sheet2 (2)'!K52</f>
        <v>118'7</v>
      </c>
      <c r="AB61" s="14" t="str">
        <f>'Sheet2 (2)'!I52</f>
        <v/>
      </c>
      <c r="AC61" s="4">
        <f>'Sheet2 (2)'!F52</f>
        <v>0.43402777777777779</v>
      </c>
    </row>
    <row r="62" spans="2:29" x14ac:dyDescent="0.3">
      <c r="B62" s="2" t="str">
        <f>Sheet2!H53</f>
        <v>4800</v>
      </c>
      <c r="C62" s="3">
        <f>Sheet2!D53</f>
        <v>72.808000000000007</v>
      </c>
      <c r="D62" s="1">
        <f>Sheet2!E53</f>
        <v>484</v>
      </c>
      <c r="E62" s="11">
        <f>Sheet2!L53</f>
        <v>0</v>
      </c>
      <c r="F62" s="13" t="str">
        <f>Sheet2!J53</f>
        <v/>
      </c>
      <c r="G62" s="15" t="str">
        <f>Sheet2!K53</f>
        <v>0'1</v>
      </c>
      <c r="H62" s="14" t="str">
        <f>Sheet2!I53</f>
        <v/>
      </c>
      <c r="I62" s="4">
        <f>Sheet2!F53</f>
        <v>0.44722222222222224</v>
      </c>
      <c r="V62" s="2" t="str">
        <f>'Sheet2 (2)'!H53</f>
        <v>4800</v>
      </c>
      <c r="W62" s="3">
        <f>'Sheet2 (2)'!D53</f>
        <v>209.26400000000001</v>
      </c>
      <c r="X62" s="1">
        <f>'Sheet2 (2)'!E53</f>
        <v>0</v>
      </c>
      <c r="Y62" s="11">
        <f>'Sheet2 (2)'!L53</f>
        <v>0</v>
      </c>
      <c r="Z62" s="13" t="str">
        <f>'Sheet2 (2)'!J53</f>
        <v>94'6</v>
      </c>
      <c r="AA62" s="15" t="str">
        <f>'Sheet2 (2)'!K53</f>
        <v>123'7</v>
      </c>
      <c r="AB62" s="14" t="str">
        <f>'Sheet2 (2)'!I53</f>
        <v/>
      </c>
      <c r="AC62" s="4">
        <f>'Sheet2 (2)'!F53</f>
        <v>0.43402777777777779</v>
      </c>
    </row>
    <row r="63" spans="2:29" x14ac:dyDescent="0.3">
      <c r="B63" s="2" t="str">
        <f>Sheet2!H54</f>
        <v>4850</v>
      </c>
      <c r="C63" s="3" t="str">
        <f>Sheet2!D54</f>
        <v/>
      </c>
      <c r="D63" s="1">
        <f>Sheet2!E54</f>
        <v>0</v>
      </c>
      <c r="E63" s="11">
        <f>Sheet2!L54</f>
        <v>0</v>
      </c>
      <c r="F63" s="13" t="str">
        <f>Sheet2!J54</f>
        <v/>
      </c>
      <c r="G63" s="15" t="str">
        <f>Sheet2!K54</f>
        <v/>
      </c>
      <c r="H63" s="14" t="str">
        <f>Sheet2!I54</f>
        <v/>
      </c>
      <c r="I63" s="4" t="str">
        <f>Sheet2!F54</f>
        <v/>
      </c>
      <c r="V63" s="2" t="str">
        <f>'Sheet2 (2)'!H54</f>
        <v>4850</v>
      </c>
      <c r="W63" s="3" t="str">
        <f>'Sheet2 (2)'!D54</f>
        <v/>
      </c>
      <c r="X63" s="1">
        <f>'Sheet2 (2)'!E54</f>
        <v>0</v>
      </c>
      <c r="Y63" s="11">
        <f>'Sheet2 (2)'!L54</f>
        <v>0</v>
      </c>
      <c r="Z63" s="13" t="str">
        <f>'Sheet2 (2)'!J54</f>
        <v/>
      </c>
      <c r="AA63" s="15" t="str">
        <f>'Sheet2 (2)'!K54</f>
        <v/>
      </c>
      <c r="AB63" s="14" t="str">
        <f>'Sheet2 (2)'!I54</f>
        <v/>
      </c>
      <c r="AC63" s="4" t="str">
        <f>'Sheet2 (2)'!F54</f>
        <v/>
      </c>
    </row>
    <row r="64" spans="2:29" x14ac:dyDescent="0.3">
      <c r="B64" s="2" t="str">
        <f>Sheet2!H55</f>
        <v>4900</v>
      </c>
      <c r="C64" s="3" t="str">
        <f>Sheet2!D55</f>
        <v/>
      </c>
      <c r="D64" s="1">
        <f>Sheet2!E55</f>
        <v>0</v>
      </c>
      <c r="E64" s="11">
        <f>Sheet2!L55</f>
        <v>0</v>
      </c>
      <c r="F64" s="13" t="str">
        <f>Sheet2!J55</f>
        <v/>
      </c>
      <c r="G64" s="15" t="str">
        <f>Sheet2!K55</f>
        <v/>
      </c>
      <c r="H64" s="14" t="str">
        <f>Sheet2!I55</f>
        <v/>
      </c>
      <c r="I64" s="4" t="str">
        <f>Sheet2!F55</f>
        <v/>
      </c>
      <c r="V64" s="2" t="str">
        <f>'Sheet2 (2)'!H55</f>
        <v>4900</v>
      </c>
      <c r="W64" s="3" t="str">
        <f>'Sheet2 (2)'!D55</f>
        <v/>
      </c>
      <c r="X64" s="1">
        <f>'Sheet2 (2)'!E55</f>
        <v>0</v>
      </c>
      <c r="Y64" s="11">
        <f>'Sheet2 (2)'!L55</f>
        <v>0</v>
      </c>
      <c r="Z64" s="13" t="str">
        <f>'Sheet2 (2)'!J55</f>
        <v/>
      </c>
      <c r="AA64" s="15" t="str">
        <f>'Sheet2 (2)'!K55</f>
        <v/>
      </c>
      <c r="AB64" s="14" t="str">
        <f>'Sheet2 (2)'!I55</f>
        <v/>
      </c>
      <c r="AC64" s="4" t="str">
        <f>'Sheet2 (2)'!F55</f>
        <v/>
      </c>
    </row>
    <row r="65" spans="2:29" x14ac:dyDescent="0.3">
      <c r="B65" s="2" t="str">
        <f>Sheet2!H56</f>
        <v>4950</v>
      </c>
      <c r="C65" s="3" t="str">
        <f>Sheet2!D56</f>
        <v/>
      </c>
      <c r="D65" s="1">
        <f>Sheet2!E56</f>
        <v>0</v>
      </c>
      <c r="E65" s="11">
        <f>Sheet2!L56</f>
        <v>0</v>
      </c>
      <c r="F65" s="13" t="str">
        <f>Sheet2!J56</f>
        <v/>
      </c>
      <c r="G65" s="15" t="str">
        <f>Sheet2!K56</f>
        <v/>
      </c>
      <c r="H65" s="14" t="str">
        <f>Sheet2!I56</f>
        <v/>
      </c>
      <c r="I65" s="4" t="str">
        <f>Sheet2!F56</f>
        <v/>
      </c>
      <c r="V65" s="2" t="str">
        <f>'Sheet2 (2)'!H56</f>
        <v>4950</v>
      </c>
      <c r="W65" s="3" t="str">
        <f>'Sheet2 (2)'!D56</f>
        <v/>
      </c>
      <c r="X65" s="1">
        <f>'Sheet2 (2)'!E56</f>
        <v>0</v>
      </c>
      <c r="Y65" s="11">
        <f>'Sheet2 (2)'!L56</f>
        <v>0</v>
      </c>
      <c r="Z65" s="13" t="str">
        <f>'Sheet2 (2)'!J56</f>
        <v/>
      </c>
      <c r="AA65" s="15" t="str">
        <f>'Sheet2 (2)'!K56</f>
        <v/>
      </c>
      <c r="AB65" s="14" t="str">
        <f>'Sheet2 (2)'!I56</f>
        <v/>
      </c>
      <c r="AC65" s="4" t="str">
        <f>'Sheet2 (2)'!F56</f>
        <v/>
      </c>
    </row>
    <row r="66" spans="2:29" x14ac:dyDescent="0.3">
      <c r="B66" s="2" t="str">
        <f>Sheet2!H57</f>
        <v>5000</v>
      </c>
      <c r="C66" s="3" t="str">
        <f>Sheet2!D57</f>
        <v/>
      </c>
      <c r="D66" s="1">
        <f>Sheet2!E57</f>
        <v>0</v>
      </c>
      <c r="E66" s="11">
        <f>Sheet2!L57</f>
        <v>0</v>
      </c>
      <c r="F66" s="13" t="str">
        <f>Sheet2!J57</f>
        <v/>
      </c>
      <c r="G66" s="15" t="str">
        <f>Sheet2!K57</f>
        <v/>
      </c>
      <c r="H66" s="14" t="str">
        <f>Sheet2!I57</f>
        <v/>
      </c>
      <c r="I66" s="4" t="str">
        <f>Sheet2!F57</f>
        <v/>
      </c>
      <c r="V66" s="2" t="str">
        <f>'Sheet2 (2)'!H57</f>
        <v>5000</v>
      </c>
      <c r="W66" s="3" t="str">
        <f>'Sheet2 (2)'!D57</f>
        <v/>
      </c>
      <c r="X66" s="1">
        <f>'Sheet2 (2)'!E57</f>
        <v>0</v>
      </c>
      <c r="Y66" s="11">
        <f>'Sheet2 (2)'!L57</f>
        <v>0</v>
      </c>
      <c r="Z66" s="13" t="str">
        <f>'Sheet2 (2)'!J57</f>
        <v/>
      </c>
      <c r="AA66" s="15" t="str">
        <f>'Sheet2 (2)'!K57</f>
        <v/>
      </c>
      <c r="AB66" s="14" t="str">
        <f>'Sheet2 (2)'!I57</f>
        <v/>
      </c>
      <c r="AC66" s="4" t="str">
        <f>'Sheet2 (2)'!F57</f>
        <v/>
      </c>
    </row>
    <row r="67" spans="2:29" x14ac:dyDescent="0.3">
      <c r="B67" s="2" t="str">
        <f>Sheet2!H58</f>
        <v>5050</v>
      </c>
      <c r="C67" s="3" t="str">
        <f>Sheet2!D58</f>
        <v/>
      </c>
      <c r="D67" s="1">
        <f>Sheet2!E58</f>
        <v>0</v>
      </c>
      <c r="E67" s="11">
        <f>Sheet2!L58</f>
        <v>0</v>
      </c>
      <c r="F67" s="13" t="str">
        <f>Sheet2!J58</f>
        <v/>
      </c>
      <c r="G67" s="15" t="str">
        <f>Sheet2!K58</f>
        <v/>
      </c>
      <c r="H67" s="14" t="str">
        <f>Sheet2!I58</f>
        <v/>
      </c>
      <c r="I67" s="4" t="str">
        <f>Sheet2!F58</f>
        <v/>
      </c>
      <c r="V67" s="2" t="str">
        <f>'Sheet2 (2)'!H58</f>
        <v>5050</v>
      </c>
      <c r="W67" s="3" t="str">
        <f>'Sheet2 (2)'!D58</f>
        <v/>
      </c>
      <c r="X67" s="1">
        <f>'Sheet2 (2)'!E58</f>
        <v>0</v>
      </c>
      <c r="Y67" s="11">
        <f>'Sheet2 (2)'!L58</f>
        <v>0</v>
      </c>
      <c r="Z67" s="13" t="str">
        <f>'Sheet2 (2)'!J58</f>
        <v/>
      </c>
      <c r="AA67" s="15" t="str">
        <f>'Sheet2 (2)'!K58</f>
        <v/>
      </c>
      <c r="AB67" s="14" t="str">
        <f>'Sheet2 (2)'!I58</f>
        <v/>
      </c>
      <c r="AC67" s="4" t="str">
        <f>'Sheet2 (2)'!F58</f>
        <v/>
      </c>
    </row>
    <row r="68" spans="2:29" x14ac:dyDescent="0.3">
      <c r="B68" s="2" t="str">
        <f>Sheet2!H59</f>
        <v>5100</v>
      </c>
      <c r="C68" s="3" t="str">
        <f>Sheet2!D59</f>
        <v/>
      </c>
      <c r="D68" s="1">
        <f>Sheet2!E59</f>
        <v>0</v>
      </c>
      <c r="E68" s="11">
        <f>Sheet2!L59</f>
        <v>0</v>
      </c>
      <c r="F68" s="13" t="str">
        <f>Sheet2!J59</f>
        <v/>
      </c>
      <c r="G68" s="15" t="str">
        <f>Sheet2!K59</f>
        <v/>
      </c>
      <c r="H68" s="14" t="str">
        <f>Sheet2!I59</f>
        <v/>
      </c>
      <c r="I68" s="4" t="str">
        <f>Sheet2!F59</f>
        <v/>
      </c>
      <c r="V68" s="2" t="str">
        <f>'Sheet2 (2)'!H59</f>
        <v>5100</v>
      </c>
      <c r="W68" s="3" t="str">
        <f>'Sheet2 (2)'!D59</f>
        <v/>
      </c>
      <c r="X68" s="1">
        <f>'Sheet2 (2)'!E59</f>
        <v>0</v>
      </c>
      <c r="Y68" s="11">
        <f>'Sheet2 (2)'!L59</f>
        <v>0</v>
      </c>
      <c r="Z68" s="13" t="str">
        <f>'Sheet2 (2)'!J59</f>
        <v/>
      </c>
      <c r="AA68" s="15" t="str">
        <f>'Sheet2 (2)'!K59</f>
        <v/>
      </c>
      <c r="AB68" s="14" t="str">
        <f>'Sheet2 (2)'!I59</f>
        <v/>
      </c>
      <c r="AC68" s="4" t="str">
        <f>'Sheet2 (2)'!F59</f>
        <v/>
      </c>
    </row>
    <row r="69" spans="2:29" x14ac:dyDescent="0.3">
      <c r="B69" s="2" t="str">
        <f>Sheet2!H60</f>
        <v>5150</v>
      </c>
      <c r="C69" s="3" t="str">
        <f>Sheet2!D60</f>
        <v/>
      </c>
      <c r="D69" s="1">
        <f>Sheet2!E60</f>
        <v>0</v>
      </c>
      <c r="E69" s="11">
        <f>Sheet2!L60</f>
        <v>0</v>
      </c>
      <c r="F69" s="13" t="str">
        <f>Sheet2!J60</f>
        <v/>
      </c>
      <c r="G69" s="15" t="str">
        <f>Sheet2!K60</f>
        <v/>
      </c>
      <c r="H69" s="14" t="str">
        <f>Sheet2!I60</f>
        <v/>
      </c>
      <c r="I69" s="4" t="str">
        <f>Sheet2!F60</f>
        <v/>
      </c>
      <c r="V69" s="2" t="str">
        <f>'Sheet2 (2)'!H60</f>
        <v>5150</v>
      </c>
      <c r="W69" s="3" t="str">
        <f>'Sheet2 (2)'!D60</f>
        <v/>
      </c>
      <c r="X69" s="1">
        <f>'Sheet2 (2)'!E60</f>
        <v>0</v>
      </c>
      <c r="Y69" s="11">
        <f>'Sheet2 (2)'!L60</f>
        <v>0</v>
      </c>
      <c r="Z69" s="13" t="str">
        <f>'Sheet2 (2)'!J60</f>
        <v/>
      </c>
      <c r="AA69" s="15" t="str">
        <f>'Sheet2 (2)'!K60</f>
        <v/>
      </c>
      <c r="AB69" s="14" t="str">
        <f>'Sheet2 (2)'!I60</f>
        <v/>
      </c>
      <c r="AC69" s="4" t="str">
        <f>'Sheet2 (2)'!F60</f>
        <v/>
      </c>
    </row>
    <row r="70" spans="2:29" x14ac:dyDescent="0.3">
      <c r="B70" s="2" t="str">
        <f>Sheet2!H61</f>
        <v>5200</v>
      </c>
      <c r="C70" s="3" t="str">
        <f>Sheet2!D61</f>
        <v/>
      </c>
      <c r="D70" s="38">
        <f>Sheet2!E61</f>
        <v>0</v>
      </c>
      <c r="E70" s="39">
        <f>Sheet2!L61</f>
        <v>0</v>
      </c>
      <c r="F70" s="40" t="str">
        <f>Sheet2!J61</f>
        <v/>
      </c>
      <c r="G70" s="41" t="str">
        <f>Sheet2!K61</f>
        <v/>
      </c>
      <c r="H70" s="42" t="str">
        <f>Sheet2!I61</f>
        <v/>
      </c>
      <c r="I70" s="43" t="str">
        <f>Sheet2!F61</f>
        <v/>
      </c>
      <c r="V70" s="44" t="str">
        <f>'Sheet2 (2)'!H61</f>
        <v>5200</v>
      </c>
      <c r="W70" s="45" t="str">
        <f>'Sheet2 (2)'!D61</f>
        <v/>
      </c>
      <c r="X70" s="38">
        <f>'Sheet2 (2)'!E61</f>
        <v>0</v>
      </c>
      <c r="Y70" s="39">
        <f>'Sheet2 (2)'!L61</f>
        <v>0</v>
      </c>
      <c r="Z70" s="40" t="str">
        <f>'Sheet2 (2)'!J61</f>
        <v/>
      </c>
      <c r="AA70" s="41" t="str">
        <f>'Sheet2 (2)'!K61</f>
        <v/>
      </c>
      <c r="AB70" s="42" t="str">
        <f>'Sheet2 (2)'!I61</f>
        <v/>
      </c>
      <c r="AC70" s="43" t="str">
        <f>'Sheet2 (2)'!F61</f>
        <v/>
      </c>
    </row>
    <row r="71" spans="2:29" x14ac:dyDescent="0.3">
      <c r="B71" s="46"/>
      <c r="C71" s="85" t="s">
        <v>28</v>
      </c>
      <c r="D71" s="85"/>
      <c r="E71" s="85"/>
      <c r="F71" s="47"/>
      <c r="G71" s="85" t="s">
        <v>29</v>
      </c>
      <c r="H71" s="85"/>
      <c r="I71" s="85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8"/>
    </row>
    <row r="72" spans="2:29" x14ac:dyDescent="0.3">
      <c r="B72" s="9"/>
    </row>
    <row r="73" spans="2:29" x14ac:dyDescent="0.3">
      <c r="B73" s="9"/>
    </row>
  </sheetData>
  <sheetProtection algorithmName="SHA-512" hashValue="bU1TMDTTB4XmeqifYtIZXLxiFsEG6pm1T7LPofx4SBaq0Niy+oB/R/w8YmcNQ6epWiuavscanJKCqPaW5rqKUA==" saltValue="R68U/BoEvJT7w6OUdwhf/g==" spinCount="100000" sheet="1" objects="1" scenarios="1" selectLockedCells="1"/>
  <mergeCells count="21">
    <mergeCell ref="C71:E71"/>
    <mergeCell ref="G71:I71"/>
    <mergeCell ref="J58:U58"/>
    <mergeCell ref="L5:M5"/>
    <mergeCell ref="W5:X5"/>
    <mergeCell ref="J46:U46"/>
    <mergeCell ref="J27:U27"/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owColHeaders="0" workbookViewId="0">
      <selection sqref="A1:XFD1048576"/>
    </sheetView>
  </sheetViews>
  <sheetFormatPr defaultRowHeight="16.5" x14ac:dyDescent="0.3"/>
  <cols>
    <col min="1" max="2" width="9" style="53"/>
    <col min="3" max="3" width="18.75" style="53" customWidth="1"/>
    <col min="4" max="4" width="9" style="53"/>
    <col min="5" max="5" width="11.25" style="53" customWidth="1"/>
    <col min="6" max="6" width="12.875" style="53" customWidth="1"/>
    <col min="7" max="7" width="14.75" style="53" bestFit="1" customWidth="1"/>
    <col min="8" max="8" width="19.125" style="58" customWidth="1"/>
    <col min="9" max="9" width="11.625" style="56" bestFit="1" customWidth="1"/>
    <col min="10" max="10" width="11.5" style="56" customWidth="1"/>
    <col min="11" max="11" width="9" style="56"/>
    <col min="12" max="12" width="13.875" style="53" customWidth="1"/>
    <col min="13" max="13" width="12.625" style="59" bestFit="1" customWidth="1"/>
    <col min="14" max="14" width="15.75" style="53" customWidth="1"/>
    <col min="15" max="16384" width="9" style="53"/>
  </cols>
  <sheetData>
    <row r="1" spans="3:14" x14ac:dyDescent="0.3">
      <c r="C1" s="53" t="str">
        <f t="shared" ref="C1:C29" si="0">LEFT(C2,SEARCH($B$31,C2))&amp;TEXT(RIGHT(C2,(LEN(C2)-SEARCH($B$31,C2))),"#")-$A$30</f>
        <v>C.US.ZCEX182200</v>
      </c>
      <c r="D1" s="53" t="str">
        <f>RTD("cqg.rtd",,"ContractData","OptVal("&amp;C1&amp;",ImpliedVolatility,""Black"")","Close")</f>
        <v/>
      </c>
      <c r="E1" s="53">
        <f>RTD("cqg.rtd", ,"ContractData",C1, "COI",, "T")</f>
        <v>0</v>
      </c>
      <c r="F1" s="54" t="str">
        <f>RTD("cqg.rtd", ,"ContractData",C1, "BidAskorTradeTiMe",, "T")</f>
        <v/>
      </c>
      <c r="G1" s="54">
        <f>RTD("cqg.rtd", ,"SystemInfo", "Linetime")</f>
        <v>43391.449016203704</v>
      </c>
      <c r="H1" s="55" t="str">
        <f t="shared" ref="H1:H4" si="1">RIGHT(C1,SEARCH($B$31,C1)-5)</f>
        <v>2200</v>
      </c>
      <c r="I1" s="56" t="str">
        <f>RTD("cqg.rtd", ,"ContractData",C1, "LastTradeToday",, "B")</f>
        <v/>
      </c>
      <c r="J1" s="56" t="str">
        <f>RTD("cqg.rtd", ,"ContractData",C1, "Bid",, "B")</f>
        <v/>
      </c>
      <c r="K1" s="56" t="str">
        <f>RTD("cqg.rtd", ,"ContractData",C1, "Ask",, "B")</f>
        <v/>
      </c>
      <c r="L1" s="53">
        <f>RTD("cqg.rtd", ,"ContractData",C1, "T_CVol",, "T")</f>
        <v>0</v>
      </c>
      <c r="M1" s="59" t="e">
        <f>IF(L1&lt;&gt;0,D1,NA())</f>
        <v>#N/A</v>
      </c>
    </row>
    <row r="2" spans="3:14" x14ac:dyDescent="0.3">
      <c r="C2" s="53" t="str">
        <f t="shared" si="0"/>
        <v>C.US.ZCEX182250</v>
      </c>
      <c r="D2" s="53" t="str">
        <f>RTD("cqg.rtd",,"ContractData","OptVal("&amp;C2&amp;",ImpliedVolatility,""Black"")","Close")</f>
        <v/>
      </c>
      <c r="E2" s="53">
        <f>RTD("cqg.rtd", ,"ContractData",C2, "COI",, "T")</f>
        <v>0</v>
      </c>
      <c r="F2" s="54" t="str">
        <f>RTD("cqg.rtd", ,"ContractData",C2, "BidAskorTradeTiMe",, "T")</f>
        <v/>
      </c>
      <c r="G2" s="54">
        <f t="shared" ref="G2:G61" ca="1" si="2">NOW()+1/24</f>
        <v>43391.449017361112</v>
      </c>
      <c r="H2" s="55" t="str">
        <f t="shared" si="1"/>
        <v>2250</v>
      </c>
      <c r="I2" s="56" t="str">
        <f>RTD("cqg.rtd", ,"ContractData",C2, "LastTradeToday",, "B")</f>
        <v/>
      </c>
      <c r="J2" s="56" t="str">
        <f>RTD("cqg.rtd", ,"ContractData",C2, "Bid",, "B")</f>
        <v/>
      </c>
      <c r="K2" s="56" t="str">
        <f>RTD("cqg.rtd", ,"ContractData",C2, "Ask",, "B")</f>
        <v/>
      </c>
      <c r="L2" s="53">
        <f>RTD("cqg.rtd", ,"ContractData",C2, "T_CVol",, "T")</f>
        <v>0</v>
      </c>
      <c r="M2" s="59" t="e">
        <f t="shared" ref="M2:M61" si="3">IF(L2&lt;&gt;0,D2,NA())</f>
        <v>#N/A</v>
      </c>
    </row>
    <row r="3" spans="3:14" x14ac:dyDescent="0.3">
      <c r="C3" s="53" t="str">
        <f t="shared" si="0"/>
        <v>C.US.ZCEX182300</v>
      </c>
      <c r="D3" s="53" t="str">
        <f>RTD("cqg.rtd",,"ContractData","OptVal("&amp;C3&amp;",ImpliedVolatility,""Black"")","Close")</f>
        <v/>
      </c>
      <c r="E3" s="53">
        <f>RTD("cqg.rtd", ,"ContractData",C3, "COI",, "T")</f>
        <v>0</v>
      </c>
      <c r="F3" s="54" t="str">
        <f>RTD("cqg.rtd", ,"ContractData",C3, "BidAskorTradeTiMe",, "T")</f>
        <v/>
      </c>
      <c r="G3" s="54">
        <f t="shared" ca="1" si="2"/>
        <v>43391.449017361112</v>
      </c>
      <c r="H3" s="55" t="str">
        <f t="shared" si="1"/>
        <v>2300</v>
      </c>
      <c r="I3" s="56" t="str">
        <f>RTD("cqg.rtd", ,"ContractData",C3, "LastTradeToday",, "B")</f>
        <v/>
      </c>
      <c r="J3" s="56" t="str">
        <f>RTD("cqg.rtd", ,"ContractData",C3, "Bid",, "B")</f>
        <v/>
      </c>
      <c r="K3" s="56" t="str">
        <f>RTD("cqg.rtd", ,"ContractData",C3, "Ask",, "B")</f>
        <v/>
      </c>
      <c r="L3" s="53">
        <f>RTD("cqg.rtd", ,"ContractData",C3, "T_CVol",, "T")</f>
        <v>0</v>
      </c>
      <c r="M3" s="59" t="e">
        <f t="shared" si="3"/>
        <v>#N/A</v>
      </c>
      <c r="N3" s="57"/>
    </row>
    <row r="4" spans="3:14" x14ac:dyDescent="0.3">
      <c r="C4" s="53" t="str">
        <f t="shared" si="0"/>
        <v>C.US.ZCEX182350</v>
      </c>
      <c r="D4" s="53" t="str">
        <f>RTD("cqg.rtd",,"ContractData","OptVal("&amp;C4&amp;",ImpliedVolatility,""Black"")","Close")</f>
        <v/>
      </c>
      <c r="E4" s="53">
        <f>RTD("cqg.rtd", ,"ContractData",C4, "COI",, "T")</f>
        <v>0</v>
      </c>
      <c r="F4" s="54" t="str">
        <f>RTD("cqg.rtd", ,"ContractData",C4, "BidAskorTradeTiMe",, "T")</f>
        <v/>
      </c>
      <c r="G4" s="54">
        <f t="shared" ca="1" si="2"/>
        <v>43391.449017361112</v>
      </c>
      <c r="H4" s="55" t="str">
        <f t="shared" si="1"/>
        <v>2350</v>
      </c>
      <c r="I4" s="56" t="str">
        <f>RTD("cqg.rtd", ,"ContractData",C4, "LastTradeToday",, "B")</f>
        <v/>
      </c>
      <c r="J4" s="56" t="str">
        <f>RTD("cqg.rtd", ,"ContractData",C4, "Bid",, "B")</f>
        <v/>
      </c>
      <c r="K4" s="56" t="str">
        <f>RTD("cqg.rtd", ,"ContractData",C4, "Ask",, "B")</f>
        <v/>
      </c>
      <c r="L4" s="53">
        <f>RTD("cqg.rtd", ,"ContractData",C4, "T_CVol",, "T")</f>
        <v>0</v>
      </c>
      <c r="M4" s="59" t="e">
        <f t="shared" si="3"/>
        <v>#N/A</v>
      </c>
    </row>
    <row r="5" spans="3:14" x14ac:dyDescent="0.3">
      <c r="C5" s="53" t="str">
        <f t="shared" si="0"/>
        <v>C.US.ZCEX182400</v>
      </c>
      <c r="D5" s="53" t="str">
        <f>RTD("cqg.rtd",,"ContractData","OptVal("&amp;C5&amp;",ImpliedVolatility,""Black"")","Close")</f>
        <v/>
      </c>
      <c r="E5" s="53">
        <f>RTD("cqg.rtd", ,"ContractData",C5, "COI",, "T")</f>
        <v>0</v>
      </c>
      <c r="F5" s="54" t="str">
        <f>RTD("cqg.rtd", ,"ContractData",C5, "BidAskorTradeTiMe",, "T")</f>
        <v/>
      </c>
      <c r="G5" s="54">
        <f t="shared" ca="1" si="2"/>
        <v>43391.449017361112</v>
      </c>
      <c r="H5" s="55" t="str">
        <f t="shared" ref="H5:H61" si="4">RIGHT(C5,SEARCH($B$31,C5)-5)</f>
        <v>2400</v>
      </c>
      <c r="I5" s="56" t="str">
        <f>RTD("cqg.rtd", ,"ContractData",C5, "LastTradeToday",, "B")</f>
        <v/>
      </c>
      <c r="J5" s="56" t="str">
        <f>RTD("cqg.rtd", ,"ContractData",C5, "Bid",, "B")</f>
        <v/>
      </c>
      <c r="K5" s="56" t="str">
        <f>RTD("cqg.rtd", ,"ContractData",C5, "Ask",, "B")</f>
        <v/>
      </c>
      <c r="L5" s="53">
        <f>RTD("cqg.rtd", ,"ContractData",C5, "T_CVol",, "T")</f>
        <v>0</v>
      </c>
      <c r="M5" s="59" t="e">
        <f t="shared" si="3"/>
        <v>#N/A</v>
      </c>
    </row>
    <row r="6" spans="3:14" x14ac:dyDescent="0.3">
      <c r="C6" s="53" t="str">
        <f t="shared" si="0"/>
        <v>C.US.ZCEX182450</v>
      </c>
      <c r="D6" s="53" t="str">
        <f>RTD("cqg.rtd",,"ContractData","OptVal("&amp;C6&amp;",ImpliedVolatility,""Black"")","Close")</f>
        <v/>
      </c>
      <c r="E6" s="53">
        <f>RTD("cqg.rtd", ,"ContractData",C6, "COI",, "T")</f>
        <v>0</v>
      </c>
      <c r="F6" s="54" t="str">
        <f>RTD("cqg.rtd", ,"ContractData",C6, "BidAskorTradeTiMe",, "T")</f>
        <v/>
      </c>
      <c r="G6" s="54">
        <f t="shared" ca="1" si="2"/>
        <v>43391.449017361112</v>
      </c>
      <c r="H6" s="55" t="str">
        <f t="shared" si="4"/>
        <v>2450</v>
      </c>
      <c r="I6" s="56" t="str">
        <f>RTD("cqg.rtd", ,"ContractData",C6, "LastTradeToday",, "B")</f>
        <v/>
      </c>
      <c r="J6" s="56" t="str">
        <f>RTD("cqg.rtd", ,"ContractData",C6, "Bid",, "B")</f>
        <v/>
      </c>
      <c r="K6" s="56" t="str">
        <f>RTD("cqg.rtd", ,"ContractData",C6, "Ask",, "B")</f>
        <v/>
      </c>
      <c r="L6" s="53">
        <f>RTD("cqg.rtd", ,"ContractData",C6, "T_CVol",, "T")</f>
        <v>0</v>
      </c>
      <c r="M6" s="59" t="e">
        <f t="shared" si="3"/>
        <v>#N/A</v>
      </c>
    </row>
    <row r="7" spans="3:14" x14ac:dyDescent="0.3">
      <c r="C7" s="53" t="str">
        <f t="shared" si="0"/>
        <v>C.US.ZCEX182500</v>
      </c>
      <c r="D7" s="53" t="str">
        <f>RTD("cqg.rtd",,"ContractData","OptVal("&amp;C7&amp;",ImpliedVolatility,""Black"")","Close")</f>
        <v/>
      </c>
      <c r="E7" s="53">
        <f>RTD("cqg.rtd", ,"ContractData",C7, "COI",, "T")</f>
        <v>0</v>
      </c>
      <c r="F7" s="54" t="str">
        <f>RTD("cqg.rtd", ,"ContractData",C7, "BidAskorTradeTiMe",, "T")</f>
        <v/>
      </c>
      <c r="G7" s="54">
        <f t="shared" ca="1" si="2"/>
        <v>43391.449017361112</v>
      </c>
      <c r="H7" s="55" t="str">
        <f t="shared" si="4"/>
        <v>2500</v>
      </c>
      <c r="I7" s="56" t="str">
        <f>RTD("cqg.rtd", ,"ContractData",C7, "LastTradeToday",, "B")</f>
        <v/>
      </c>
      <c r="J7" s="56" t="str">
        <f>RTD("cqg.rtd", ,"ContractData",C7, "Bid",, "B")</f>
        <v/>
      </c>
      <c r="K7" s="56" t="str">
        <f>RTD("cqg.rtd", ,"ContractData",C7, "Ask",, "B")</f>
        <v/>
      </c>
      <c r="L7" s="53">
        <f>RTD("cqg.rtd", ,"ContractData",C7, "T_CVol",, "T")</f>
        <v>0</v>
      </c>
      <c r="M7" s="59" t="e">
        <f t="shared" si="3"/>
        <v>#N/A</v>
      </c>
    </row>
    <row r="8" spans="3:14" x14ac:dyDescent="0.3">
      <c r="C8" s="53" t="str">
        <f t="shared" si="0"/>
        <v>C.US.ZCEX182550</v>
      </c>
      <c r="D8" s="53" t="str">
        <f>RTD("cqg.rtd",,"ContractData","OptVal("&amp;C8&amp;",ImpliedVolatility,""Black"")","Close")</f>
        <v/>
      </c>
      <c r="E8" s="53">
        <f>RTD("cqg.rtd", ,"ContractData",C8, "COI",, "T")</f>
        <v>0</v>
      </c>
      <c r="F8" s="54" t="str">
        <f>RTD("cqg.rtd", ,"ContractData",C8, "BidAskorTradeTiMe",, "T")</f>
        <v/>
      </c>
      <c r="G8" s="54">
        <f t="shared" ca="1" si="2"/>
        <v>43391.449017361112</v>
      </c>
      <c r="H8" s="55" t="str">
        <f t="shared" si="4"/>
        <v>2550</v>
      </c>
      <c r="I8" s="56" t="str">
        <f>RTD("cqg.rtd", ,"ContractData",C8, "LastTradeToday",, "B")</f>
        <v/>
      </c>
      <c r="J8" s="56" t="str">
        <f>RTD("cqg.rtd", ,"ContractData",C8, "Bid",, "B")</f>
        <v/>
      </c>
      <c r="K8" s="56" t="str">
        <f>RTD("cqg.rtd", ,"ContractData",C8, "Ask",, "B")</f>
        <v/>
      </c>
      <c r="L8" s="53">
        <f>RTD("cqg.rtd", ,"ContractData",C8, "T_CVol",, "T")</f>
        <v>0</v>
      </c>
      <c r="M8" s="59" t="e">
        <f t="shared" si="3"/>
        <v>#N/A</v>
      </c>
    </row>
    <row r="9" spans="3:14" x14ac:dyDescent="0.3">
      <c r="C9" s="53" t="str">
        <f t="shared" si="0"/>
        <v>C.US.ZCEX182600</v>
      </c>
      <c r="D9" s="53">
        <f>RTD("cqg.rtd",,"ContractData","OptVal("&amp;C9&amp;",ImpliedVolatility,""Black"")","Close")</f>
        <v>285.98599999999999</v>
      </c>
      <c r="E9" s="53">
        <f>RTD("cqg.rtd", ,"ContractData",C9, "COI",, "T")</f>
        <v>0</v>
      </c>
      <c r="F9" s="54">
        <f>RTD("cqg.rtd", ,"ContractData",C9, "BidAskorTradeTiMe",, "T")</f>
        <v>0.43402777777777779</v>
      </c>
      <c r="G9" s="54">
        <f t="shared" ca="1" si="2"/>
        <v>43391.449017361112</v>
      </c>
      <c r="H9" s="55" t="str">
        <f t="shared" si="4"/>
        <v>2600</v>
      </c>
      <c r="I9" s="56" t="str">
        <f>RTD("cqg.rtd", ,"ContractData",C9, "LastTradeToday",, "B")</f>
        <v/>
      </c>
      <c r="J9" s="56" t="str">
        <f>RTD("cqg.rtd", ,"ContractData",C9, "Bid",, "B")</f>
        <v>96'1</v>
      </c>
      <c r="K9" s="56" t="str">
        <f>RTD("cqg.rtd", ,"ContractData",C9, "Ask",, "B")</f>
        <v>125'2</v>
      </c>
      <c r="L9" s="53">
        <f>RTD("cqg.rtd", ,"ContractData",C9, "T_CVol",, "T")</f>
        <v>0</v>
      </c>
      <c r="M9" s="59" t="e">
        <f t="shared" si="3"/>
        <v>#N/A</v>
      </c>
    </row>
    <row r="10" spans="3:14" x14ac:dyDescent="0.3">
      <c r="C10" s="53" t="str">
        <f t="shared" si="0"/>
        <v>C.US.ZCEX182650</v>
      </c>
      <c r="D10" s="53">
        <f>RTD("cqg.rtd",,"ContractData","OptVal("&amp;C10&amp;",ImpliedVolatility,""Black"")","Close")</f>
        <v>275.52199999999999</v>
      </c>
      <c r="E10" s="53">
        <f>RTD("cqg.rtd", ,"ContractData",C10, "COI",, "T")</f>
        <v>0</v>
      </c>
      <c r="F10" s="54">
        <f>RTD("cqg.rtd", ,"ContractData",C10, "BidAskorTradeTiMe",, "T")</f>
        <v>0.43402777777777779</v>
      </c>
      <c r="G10" s="54">
        <f t="shared" ca="1" si="2"/>
        <v>43391.449017361112</v>
      </c>
      <c r="H10" s="55" t="str">
        <f t="shared" si="4"/>
        <v>2650</v>
      </c>
      <c r="I10" s="56" t="str">
        <f>RTD("cqg.rtd", ,"ContractData",C10, "LastTradeToday",, "B")</f>
        <v/>
      </c>
      <c r="J10" s="56" t="str">
        <f>RTD("cqg.rtd", ,"ContractData",C10, "Bid",, "B")</f>
        <v>91'1</v>
      </c>
      <c r="K10" s="56" t="str">
        <f>RTD("cqg.rtd", ,"ContractData",C10, "Ask",, "B")</f>
        <v>120'2</v>
      </c>
      <c r="L10" s="53">
        <f>RTD("cqg.rtd", ,"ContractData",C10, "T_CVol",, "T")</f>
        <v>0</v>
      </c>
      <c r="M10" s="59" t="e">
        <f t="shared" si="3"/>
        <v>#N/A</v>
      </c>
    </row>
    <row r="11" spans="3:14" x14ac:dyDescent="0.3">
      <c r="C11" s="53" t="str">
        <f t="shared" si="0"/>
        <v>C.US.ZCEX182700</v>
      </c>
      <c r="D11" s="53">
        <f>RTD("cqg.rtd",,"ContractData","OptVal("&amp;C11&amp;",ImpliedVolatility,""Black"")","Close")</f>
        <v>265.20600000000002</v>
      </c>
      <c r="E11" s="53">
        <f>RTD("cqg.rtd", ,"ContractData",C11, "COI",, "T")</f>
        <v>0</v>
      </c>
      <c r="F11" s="54">
        <f>RTD("cqg.rtd", ,"ContractData",C11, "BidAskorTradeTiMe",, "T")</f>
        <v>0.43402777777777779</v>
      </c>
      <c r="G11" s="54">
        <f t="shared" ca="1" si="2"/>
        <v>43391.449017361112</v>
      </c>
      <c r="H11" s="55" t="str">
        <f t="shared" si="4"/>
        <v>2700</v>
      </c>
      <c r="I11" s="56" t="str">
        <f>RTD("cqg.rtd", ,"ContractData",C11, "LastTradeToday",, "B")</f>
        <v/>
      </c>
      <c r="J11" s="56" t="str">
        <f>RTD("cqg.rtd", ,"ContractData",C11, "Bid",, "B")</f>
        <v>86'1</v>
      </c>
      <c r="K11" s="56" t="str">
        <f>RTD("cqg.rtd", ,"ContractData",C11, "Ask",, "B")</f>
        <v>115'2</v>
      </c>
      <c r="L11" s="53">
        <f>RTD("cqg.rtd", ,"ContractData",C11, "T_CVol",, "T")</f>
        <v>0</v>
      </c>
      <c r="M11" s="59" t="e">
        <f t="shared" si="3"/>
        <v>#N/A</v>
      </c>
    </row>
    <row r="12" spans="3:14" x14ac:dyDescent="0.3">
      <c r="C12" s="53" t="str">
        <f t="shared" si="0"/>
        <v>C.US.ZCEX182750</v>
      </c>
      <c r="D12" s="53">
        <f>RTD("cqg.rtd",,"ContractData","OptVal("&amp;C12&amp;",ImpliedVolatility,""Black"")","Close")</f>
        <v>255.02799999999999</v>
      </c>
      <c r="E12" s="53">
        <f>RTD("cqg.rtd", ,"ContractData",C12, "COI",, "T")</f>
        <v>0</v>
      </c>
      <c r="F12" s="54">
        <f>RTD("cqg.rtd", ,"ContractData",C12, "BidAskorTradeTiMe",, "T")</f>
        <v>0.43402777777777779</v>
      </c>
      <c r="G12" s="54">
        <f t="shared" ca="1" si="2"/>
        <v>43391.449017361112</v>
      </c>
      <c r="H12" s="55" t="str">
        <f t="shared" si="4"/>
        <v>2750</v>
      </c>
      <c r="I12" s="56" t="str">
        <f>RTD("cqg.rtd", ,"ContractData",C12, "LastTradeToday",, "B")</f>
        <v/>
      </c>
      <c r="J12" s="56" t="str">
        <f>RTD("cqg.rtd", ,"ContractData",C12, "Bid",, "B")</f>
        <v>81'1</v>
      </c>
      <c r="K12" s="56" t="str">
        <f>RTD("cqg.rtd", ,"ContractData",C12, "Ask",, "B")</f>
        <v>110'2</v>
      </c>
      <c r="L12" s="53">
        <f>RTD("cqg.rtd", ,"ContractData",C12, "T_CVol",, "T")</f>
        <v>0</v>
      </c>
      <c r="M12" s="59" t="e">
        <f t="shared" si="3"/>
        <v>#N/A</v>
      </c>
    </row>
    <row r="13" spans="3:14" x14ac:dyDescent="0.3">
      <c r="C13" s="53" t="str">
        <f t="shared" si="0"/>
        <v>C.US.ZCEX182800</v>
      </c>
      <c r="D13" s="53">
        <f>RTD("cqg.rtd",,"ContractData","OptVal("&amp;C13&amp;",ImpliedVolatility,""Black"")","Close")</f>
        <v>244.976</v>
      </c>
      <c r="E13" s="53">
        <f>RTD("cqg.rtd", ,"ContractData",C13, "COI",, "T")</f>
        <v>0</v>
      </c>
      <c r="F13" s="54">
        <f>RTD("cqg.rtd", ,"ContractData",C13, "BidAskorTradeTiMe",, "T")</f>
        <v>0.43402777777777779</v>
      </c>
      <c r="G13" s="54">
        <f t="shared" ca="1" si="2"/>
        <v>43391.449017361112</v>
      </c>
      <c r="H13" s="55" t="str">
        <f t="shared" si="4"/>
        <v>2800</v>
      </c>
      <c r="I13" s="56" t="str">
        <f>RTD("cqg.rtd", ,"ContractData",C13, "LastTradeToday",, "B")</f>
        <v/>
      </c>
      <c r="J13" s="56" t="str">
        <f>RTD("cqg.rtd", ,"ContractData",C13, "Bid",, "B")</f>
        <v>76'1</v>
      </c>
      <c r="K13" s="56" t="str">
        <f>RTD("cqg.rtd", ,"ContractData",C13, "Ask",, "B")</f>
        <v>105'2</v>
      </c>
      <c r="L13" s="53">
        <f>RTD("cqg.rtd", ,"ContractData",C13, "T_CVol",, "T")</f>
        <v>0</v>
      </c>
      <c r="M13" s="59" t="e">
        <f t="shared" si="3"/>
        <v>#N/A</v>
      </c>
    </row>
    <row r="14" spans="3:14" x14ac:dyDescent="0.3">
      <c r="C14" s="53" t="str">
        <f t="shared" si="0"/>
        <v>C.US.ZCEX182850</v>
      </c>
      <c r="D14" s="53">
        <f>RTD("cqg.rtd",,"ContractData","OptVal("&amp;C14&amp;",ImpliedVolatility,""Black"")","Close")</f>
        <v>235.03899999999999</v>
      </c>
      <c r="E14" s="53">
        <f>RTD("cqg.rtd", ,"ContractData",C14, "COI",, "T")</f>
        <v>0</v>
      </c>
      <c r="F14" s="54">
        <f>RTD("cqg.rtd", ,"ContractData",C14, "BidAskorTradeTiMe",, "T")</f>
        <v>0.43402777777777779</v>
      </c>
      <c r="G14" s="54">
        <f t="shared" ca="1" si="2"/>
        <v>43391.449017361112</v>
      </c>
      <c r="H14" s="55" t="str">
        <f t="shared" si="4"/>
        <v>2850</v>
      </c>
      <c r="I14" s="56" t="str">
        <f>RTD("cqg.rtd", ,"ContractData",C14, "LastTradeToday",, "B")</f>
        <v/>
      </c>
      <c r="J14" s="56" t="str">
        <f>RTD("cqg.rtd", ,"ContractData",C14, "Bid",, "B")</f>
        <v>71'1</v>
      </c>
      <c r="K14" s="56" t="str">
        <f>RTD("cqg.rtd", ,"ContractData",C14, "Ask",, "B")</f>
        <v>100'2</v>
      </c>
      <c r="L14" s="53">
        <f>RTD("cqg.rtd", ,"ContractData",C14, "T_CVol",, "T")</f>
        <v>0</v>
      </c>
      <c r="M14" s="59" t="e">
        <f t="shared" si="3"/>
        <v>#N/A</v>
      </c>
    </row>
    <row r="15" spans="3:14" x14ac:dyDescent="0.3">
      <c r="C15" s="53" t="str">
        <f t="shared" si="0"/>
        <v>C.US.ZCEX182900</v>
      </c>
      <c r="D15" s="53">
        <f>RTD("cqg.rtd",,"ContractData","OptVal("&amp;C15&amp;",ImpliedVolatility,""Black"")","Close")</f>
        <v>225.20699999999999</v>
      </c>
      <c r="E15" s="53">
        <f>RTD("cqg.rtd", ,"ContractData",C15, "COI",, "T")</f>
        <v>0</v>
      </c>
      <c r="F15" s="54">
        <f>RTD("cqg.rtd", ,"ContractData",C15, "BidAskorTradeTiMe",, "T")</f>
        <v>0.43402777777777779</v>
      </c>
      <c r="G15" s="54">
        <f t="shared" ca="1" si="2"/>
        <v>43391.449017361112</v>
      </c>
      <c r="H15" s="55" t="str">
        <f t="shared" si="4"/>
        <v>2900</v>
      </c>
      <c r="I15" s="56" t="str">
        <f>RTD("cqg.rtd", ,"ContractData",C15, "LastTradeToday",, "B")</f>
        <v/>
      </c>
      <c r="J15" s="56" t="str">
        <f>RTD("cqg.rtd", ,"ContractData",C15, "Bid",, "B")</f>
        <v>66'1</v>
      </c>
      <c r="K15" s="56" t="str">
        <f>RTD("cqg.rtd", ,"ContractData",C15, "Ask",, "B")</f>
        <v>95'2</v>
      </c>
      <c r="L15" s="53">
        <f>RTD("cqg.rtd", ,"ContractData",C15, "T_CVol",, "T")</f>
        <v>0</v>
      </c>
      <c r="M15" s="59" t="e">
        <f t="shared" si="3"/>
        <v>#N/A</v>
      </c>
    </row>
    <row r="16" spans="3:14" x14ac:dyDescent="0.3">
      <c r="C16" s="53" t="str">
        <f t="shared" si="0"/>
        <v>C.US.ZCEX182950</v>
      </c>
      <c r="D16" s="53">
        <f>RTD("cqg.rtd",,"ContractData","OptVal("&amp;C16&amp;",ImpliedVolatility,""Black"")","Close")</f>
        <v>215.46799999999999</v>
      </c>
      <c r="E16" s="53">
        <f>RTD("cqg.rtd", ,"ContractData",C16, "COI",, "T")</f>
        <v>0</v>
      </c>
      <c r="F16" s="54">
        <f>RTD("cqg.rtd", ,"ContractData",C16, "BidAskorTradeTiMe",, "T")</f>
        <v>0.43402777777777779</v>
      </c>
      <c r="G16" s="54">
        <f t="shared" ca="1" si="2"/>
        <v>43391.449017361112</v>
      </c>
      <c r="H16" s="55" t="str">
        <f t="shared" si="4"/>
        <v>2950</v>
      </c>
      <c r="I16" s="56" t="str">
        <f>RTD("cqg.rtd", ,"ContractData",C16, "LastTradeToday",, "B")</f>
        <v/>
      </c>
      <c r="J16" s="56" t="str">
        <f>RTD("cqg.rtd", ,"ContractData",C16, "Bid",, "B")</f>
        <v>61'1</v>
      </c>
      <c r="K16" s="56" t="str">
        <f>RTD("cqg.rtd", ,"ContractData",C16, "Ask",, "B")</f>
        <v>90'2</v>
      </c>
      <c r="L16" s="53">
        <f>RTD("cqg.rtd", ,"ContractData",C16, "T_CVol",, "T")</f>
        <v>0</v>
      </c>
      <c r="M16" s="59" t="e">
        <f t="shared" si="3"/>
        <v>#N/A</v>
      </c>
    </row>
    <row r="17" spans="1:13" x14ac:dyDescent="0.3">
      <c r="C17" s="53" t="str">
        <f t="shared" si="0"/>
        <v>C.US.ZCEX183000</v>
      </c>
      <c r="D17" s="53">
        <f>RTD("cqg.rtd",,"ContractData","OptVal("&amp;C17&amp;",ImpliedVolatility,""Black"")","Close")</f>
        <v>205.81100000000001</v>
      </c>
      <c r="E17" s="53">
        <f>RTD("cqg.rtd", ,"ContractData",C17, "COI",, "T")</f>
        <v>0</v>
      </c>
      <c r="F17" s="54">
        <f>RTD("cqg.rtd", ,"ContractData",C17, "BidAskorTradeTiMe",, "T")</f>
        <v>0.43402777777777779</v>
      </c>
      <c r="G17" s="54">
        <f t="shared" ca="1" si="2"/>
        <v>43391.449017361112</v>
      </c>
      <c r="H17" s="55" t="str">
        <f t="shared" si="4"/>
        <v>3000</v>
      </c>
      <c r="I17" s="56" t="str">
        <f>RTD("cqg.rtd", ,"ContractData",C17, "LastTradeToday",, "B")</f>
        <v/>
      </c>
      <c r="J17" s="56" t="str">
        <f>RTD("cqg.rtd", ,"ContractData",C17, "Bid",, "B")</f>
        <v>56'1</v>
      </c>
      <c r="K17" s="56" t="str">
        <f>RTD("cqg.rtd", ,"ContractData",C17, "Ask",, "B")</f>
        <v>85'2</v>
      </c>
      <c r="L17" s="53">
        <f>RTD("cqg.rtd", ,"ContractData",C17, "T_CVol",, "T")</f>
        <v>0</v>
      </c>
      <c r="M17" s="59" t="e">
        <f t="shared" si="3"/>
        <v>#N/A</v>
      </c>
    </row>
    <row r="18" spans="1:13" x14ac:dyDescent="0.3">
      <c r="C18" s="53" t="str">
        <f t="shared" si="0"/>
        <v>C.US.ZCEX183050</v>
      </c>
      <c r="D18" s="53">
        <f>RTD("cqg.rtd",,"ContractData","OptVal("&amp;C18&amp;",ImpliedVolatility,""Black"")","Close")</f>
        <v>196.22399999999999</v>
      </c>
      <c r="E18" s="53">
        <f>RTD("cqg.rtd", ,"ContractData",C18, "COI",, "T")</f>
        <v>0</v>
      </c>
      <c r="F18" s="54">
        <f>RTD("cqg.rtd", ,"ContractData",C18, "BidAskorTradeTiMe",, "T")</f>
        <v>0.43402777777777779</v>
      </c>
      <c r="G18" s="54">
        <f t="shared" ca="1" si="2"/>
        <v>43391.449017361112</v>
      </c>
      <c r="H18" s="55" t="str">
        <f t="shared" si="4"/>
        <v>3050</v>
      </c>
      <c r="I18" s="56" t="str">
        <f>RTD("cqg.rtd", ,"ContractData",C18, "LastTradeToday",, "B")</f>
        <v/>
      </c>
      <c r="J18" s="56" t="str">
        <f>RTD("cqg.rtd", ,"ContractData",C18, "Bid",, "B")</f>
        <v>51'1</v>
      </c>
      <c r="K18" s="56" t="str">
        <f>RTD("cqg.rtd", ,"ContractData",C18, "Ask",, "B")</f>
        <v>80'2</v>
      </c>
      <c r="L18" s="53">
        <f>RTD("cqg.rtd", ,"ContractData",C18, "T_CVol",, "T")</f>
        <v>0</v>
      </c>
      <c r="M18" s="59" t="e">
        <f t="shared" si="3"/>
        <v>#N/A</v>
      </c>
    </row>
    <row r="19" spans="1:13" x14ac:dyDescent="0.3">
      <c r="C19" s="53" t="str">
        <f t="shared" si="0"/>
        <v>C.US.ZCEX183100</v>
      </c>
      <c r="D19" s="53">
        <f>RTD("cqg.rtd",,"ContractData","OptVal("&amp;C19&amp;",ImpliedVolatility,""Black"")","Close")</f>
        <v>186.69</v>
      </c>
      <c r="E19" s="53">
        <f>RTD("cqg.rtd", ,"ContractData",C19, "COI",, "T")</f>
        <v>0</v>
      </c>
      <c r="F19" s="54">
        <f>RTD("cqg.rtd", ,"ContractData",C19, "BidAskorTradeTiMe",, "T")</f>
        <v>0.43402777777777779</v>
      </c>
      <c r="G19" s="54">
        <f t="shared" ca="1" si="2"/>
        <v>43391.449017361112</v>
      </c>
      <c r="H19" s="55" t="str">
        <f t="shared" si="4"/>
        <v>3100</v>
      </c>
      <c r="I19" s="56" t="str">
        <f>RTD("cqg.rtd", ,"ContractData",C19, "LastTradeToday",, "B")</f>
        <v/>
      </c>
      <c r="J19" s="56" t="str">
        <f>RTD("cqg.rtd", ,"ContractData",C19, "Bid",, "B")</f>
        <v>46'1</v>
      </c>
      <c r="K19" s="56" t="str">
        <f>RTD("cqg.rtd", ,"ContractData",C19, "Ask",, "B")</f>
        <v>75'2</v>
      </c>
      <c r="L19" s="53">
        <f>RTD("cqg.rtd", ,"ContractData",C19, "T_CVol",, "T")</f>
        <v>0</v>
      </c>
      <c r="M19" s="59" t="e">
        <f t="shared" si="3"/>
        <v>#N/A</v>
      </c>
    </row>
    <row r="20" spans="1:13" x14ac:dyDescent="0.3">
      <c r="C20" s="53" t="str">
        <f t="shared" si="0"/>
        <v>C.US.ZCEX183150</v>
      </c>
      <c r="D20" s="53">
        <f>RTD("cqg.rtd",,"ContractData","OptVal("&amp;C20&amp;",ImpliedVolatility,""Black"")","Close")</f>
        <v>177.2</v>
      </c>
      <c r="E20" s="53">
        <f>RTD("cqg.rtd", ,"ContractData",C20, "COI",, "T")</f>
        <v>0</v>
      </c>
      <c r="F20" s="54">
        <f>RTD("cqg.rtd", ,"ContractData",C20, "BidAskorTradeTiMe",, "T")</f>
        <v>0.43402777777777779</v>
      </c>
      <c r="G20" s="54">
        <f t="shared" ca="1" si="2"/>
        <v>43391.449017361112</v>
      </c>
      <c r="H20" s="55" t="str">
        <f t="shared" si="4"/>
        <v>3150</v>
      </c>
      <c r="I20" s="56" t="str">
        <f>RTD("cqg.rtd", ,"ContractData",C20, "LastTradeToday",, "B")</f>
        <v/>
      </c>
      <c r="J20" s="56" t="str">
        <f>RTD("cqg.rtd", ,"ContractData",C20, "Bid",, "B")</f>
        <v>41'1</v>
      </c>
      <c r="K20" s="56" t="str">
        <f>RTD("cqg.rtd", ,"ContractData",C20, "Ask",, "B")</f>
        <v>70'2</v>
      </c>
      <c r="L20" s="53">
        <f>RTD("cqg.rtd", ,"ContractData",C20, "T_CVol",, "T")</f>
        <v>0</v>
      </c>
      <c r="M20" s="59" t="e">
        <f t="shared" si="3"/>
        <v>#N/A</v>
      </c>
    </row>
    <row r="21" spans="1:13" x14ac:dyDescent="0.3">
      <c r="C21" s="53" t="str">
        <f t="shared" si="0"/>
        <v>C.US.ZCEX183200</v>
      </c>
      <c r="D21" s="53">
        <f>RTD("cqg.rtd",,"ContractData","OptVal("&amp;C21&amp;",ImpliedVolatility,""Black"")","Close")</f>
        <v>167.73699999999999</v>
      </c>
      <c r="E21" s="53">
        <f>RTD("cqg.rtd", ,"ContractData",C21, "COI",, "T")</f>
        <v>203</v>
      </c>
      <c r="F21" s="54">
        <f>RTD("cqg.rtd", ,"ContractData",C21, "BidAskorTradeTiMe",, "T")</f>
        <v>0.43402777777777779</v>
      </c>
      <c r="G21" s="54">
        <f t="shared" ca="1" si="2"/>
        <v>43391.449017361112</v>
      </c>
      <c r="H21" s="55" t="str">
        <f t="shared" si="4"/>
        <v>3200</v>
      </c>
      <c r="I21" s="56" t="str">
        <f>RTD("cqg.rtd", ,"ContractData",C21, "LastTradeToday",, "B")</f>
        <v/>
      </c>
      <c r="J21" s="56" t="str">
        <f>RTD("cqg.rtd", ,"ContractData",C21, "Bid",, "B")</f>
        <v>36'1</v>
      </c>
      <c r="K21" s="56" t="str">
        <f>RTD("cqg.rtd", ,"ContractData",C21, "Ask",, "B")</f>
        <v>65'2</v>
      </c>
      <c r="L21" s="53">
        <f>RTD("cqg.rtd", ,"ContractData",C21, "T_CVol",, "T")</f>
        <v>0</v>
      </c>
      <c r="M21" s="59" t="e">
        <f t="shared" si="3"/>
        <v>#N/A</v>
      </c>
    </row>
    <row r="22" spans="1:13" x14ac:dyDescent="0.3">
      <c r="C22" s="53" t="str">
        <f t="shared" si="0"/>
        <v>C.US.ZCEX183250</v>
      </c>
      <c r="D22" s="53">
        <f>RTD("cqg.rtd",,"ContractData","OptVal("&amp;C22&amp;",ImpliedVolatility,""Black"")","Close")</f>
        <v>158.28299999999999</v>
      </c>
      <c r="E22" s="53">
        <f>RTD("cqg.rtd", ,"ContractData",C22, "COI",, "T")</f>
        <v>0</v>
      </c>
      <c r="F22" s="54">
        <f>RTD("cqg.rtd", ,"ContractData",C22, "BidAskorTradeTiMe",, "T")</f>
        <v>0.43402777777777779</v>
      </c>
      <c r="G22" s="54">
        <f t="shared" ca="1" si="2"/>
        <v>43391.449017361112</v>
      </c>
      <c r="H22" s="55" t="str">
        <f t="shared" si="4"/>
        <v>3250</v>
      </c>
      <c r="I22" s="56" t="str">
        <f>RTD("cqg.rtd", ,"ContractData",C22, "LastTradeToday",, "B")</f>
        <v/>
      </c>
      <c r="J22" s="56" t="str">
        <f>RTD("cqg.rtd", ,"ContractData",C22, "Bid",, "B")</f>
        <v>31'1</v>
      </c>
      <c r="K22" s="56" t="str">
        <f>RTD("cqg.rtd", ,"ContractData",C22, "Ask",, "B")</f>
        <v>60'2</v>
      </c>
      <c r="L22" s="53">
        <f>RTD("cqg.rtd", ,"ContractData",C22, "T_CVol",, "T")</f>
        <v>0</v>
      </c>
      <c r="M22" s="59" t="e">
        <f t="shared" si="3"/>
        <v>#N/A</v>
      </c>
    </row>
    <row r="23" spans="1:13" x14ac:dyDescent="0.3">
      <c r="C23" s="53" t="str">
        <f t="shared" si="0"/>
        <v>C.US.ZCEX183300</v>
      </c>
      <c r="D23" s="53">
        <f>RTD("cqg.rtd",,"ContractData","OptVal("&amp;C23&amp;",ImpliedVolatility,""Black"")","Close")</f>
        <v>148.82</v>
      </c>
      <c r="E23" s="53">
        <f>RTD("cqg.rtd", ,"ContractData",C23, "COI",, "T")</f>
        <v>6</v>
      </c>
      <c r="F23" s="54">
        <f>RTD("cqg.rtd", ,"ContractData",C23, "BidAskorTradeTiMe",, "T")</f>
        <v>0.43402777777777779</v>
      </c>
      <c r="G23" s="54">
        <f t="shared" ca="1" si="2"/>
        <v>43391.449017361112</v>
      </c>
      <c r="H23" s="55" t="str">
        <f t="shared" si="4"/>
        <v>3300</v>
      </c>
      <c r="I23" s="56" t="str">
        <f>RTD("cqg.rtd", ,"ContractData",C23, "LastTradeToday",, "B")</f>
        <v/>
      </c>
      <c r="J23" s="56" t="str">
        <f>RTD("cqg.rtd", ,"ContractData",C23, "Bid",, "B")</f>
        <v>26'1</v>
      </c>
      <c r="K23" s="56" t="str">
        <f>RTD("cqg.rtd", ,"ContractData",C23, "Ask",, "B")</f>
        <v>55'2</v>
      </c>
      <c r="L23" s="53">
        <f>RTD("cqg.rtd", ,"ContractData",C23, "T_CVol",, "T")</f>
        <v>0</v>
      </c>
      <c r="M23" s="59" t="e">
        <f t="shared" si="3"/>
        <v>#N/A</v>
      </c>
    </row>
    <row r="24" spans="1:13" x14ac:dyDescent="0.3">
      <c r="C24" s="53" t="str">
        <f t="shared" si="0"/>
        <v>C.US.ZCEX183350</v>
      </c>
      <c r="D24" s="53">
        <f>RTD("cqg.rtd",,"ContractData","OptVal("&amp;C24&amp;",ImpliedVolatility,""Black"")","Close")</f>
        <v>137.95599999999999</v>
      </c>
      <c r="E24" s="53">
        <f>RTD("cqg.rtd", ,"ContractData",C24, "COI",, "T")</f>
        <v>5</v>
      </c>
      <c r="F24" s="54">
        <f>RTD("cqg.rtd", ,"ContractData",C24, "BidAskorTradeTiMe",, "T")</f>
        <v>0.43402777777777779</v>
      </c>
      <c r="G24" s="54">
        <f t="shared" ca="1" si="2"/>
        <v>43391.449017361112</v>
      </c>
      <c r="H24" s="55" t="str">
        <f t="shared" si="4"/>
        <v>3350</v>
      </c>
      <c r="I24" s="56" t="str">
        <f>RTD("cqg.rtd", ,"ContractData",C24, "LastTradeToday",, "B")</f>
        <v>36'0</v>
      </c>
      <c r="J24" s="56" t="str">
        <f>RTD("cqg.rtd", ,"ContractData",C24, "Bid",, "B")</f>
        <v>21'7</v>
      </c>
      <c r="K24" s="56" t="str">
        <f>RTD("cqg.rtd", ,"ContractData",C24, "Ask",, "B")</f>
        <v>50'0</v>
      </c>
      <c r="L24" s="53">
        <f>RTD("cqg.rtd", ,"ContractData",C24, "T_CVol",, "T")</f>
        <v>1</v>
      </c>
      <c r="M24" s="59">
        <f t="shared" si="3"/>
        <v>137.95599999999999</v>
      </c>
    </row>
    <row r="25" spans="1:13" x14ac:dyDescent="0.3">
      <c r="C25" s="53" t="str">
        <f t="shared" si="0"/>
        <v>C.US.ZCEX183400</v>
      </c>
      <c r="D25" s="53">
        <f>RTD("cqg.rtd",,"ContractData","OptVal("&amp;C25&amp;",ImpliedVolatility,""Black"")","Close")</f>
        <v>54.826000000000001</v>
      </c>
      <c r="E25" s="53">
        <f>RTD("cqg.rtd", ,"ContractData",C25, "COI",, "T")</f>
        <v>600</v>
      </c>
      <c r="F25" s="54">
        <f>RTD("cqg.rtd", ,"ContractData",C25, "BidAskorTradeTiMe",, "T")</f>
        <v>0.44166666666666665</v>
      </c>
      <c r="G25" s="54">
        <f t="shared" ca="1" si="2"/>
        <v>43391.449017361112</v>
      </c>
      <c r="H25" s="55" t="str">
        <f t="shared" si="4"/>
        <v>3400</v>
      </c>
      <c r="I25" s="56" t="str">
        <f>RTD("cqg.rtd", ,"ContractData",C25, "LastTradeToday",, "B")</f>
        <v/>
      </c>
      <c r="J25" s="56" t="str">
        <f>RTD("cqg.rtd", ,"ContractData",C25, "Bid",, "B")</f>
        <v>29'2</v>
      </c>
      <c r="K25" s="56" t="str">
        <f>RTD("cqg.rtd", ,"ContractData",C25, "Ask",, "B")</f>
        <v>32'5</v>
      </c>
      <c r="L25" s="53">
        <f>RTD("cqg.rtd", ,"ContractData",C25, "T_CVol",, "T")</f>
        <v>0</v>
      </c>
      <c r="M25" s="59" t="e">
        <f t="shared" si="3"/>
        <v>#N/A</v>
      </c>
    </row>
    <row r="26" spans="1:13" x14ac:dyDescent="0.3">
      <c r="C26" s="53" t="str">
        <f t="shared" si="0"/>
        <v>C.US.ZCEX183450</v>
      </c>
      <c r="D26" s="53">
        <f>RTD("cqg.rtd",,"ContractData","OptVal("&amp;C26&amp;",ImpliedVolatility,""Black"")","Close")</f>
        <v>49.268000000000001</v>
      </c>
      <c r="E26" s="53">
        <f>RTD("cqg.rtd", ,"ContractData",C26, "COI",, "T")</f>
        <v>3403</v>
      </c>
      <c r="F26" s="54">
        <f>RTD("cqg.rtd", ,"ContractData",C26, "BidAskorTradeTiMe",, "T")</f>
        <v>0.44166666666666665</v>
      </c>
      <c r="G26" s="54">
        <f t="shared" ca="1" si="2"/>
        <v>43391.449017361112</v>
      </c>
      <c r="H26" s="55" t="str">
        <f t="shared" si="4"/>
        <v>3450</v>
      </c>
      <c r="I26" s="56" t="str">
        <f>RTD("cqg.rtd", ,"ContractData",C26, "LastTradeToday",, "B")</f>
        <v/>
      </c>
      <c r="J26" s="56" t="str">
        <f>RTD("cqg.rtd", ,"ContractData",C26, "Bid",, "B")</f>
        <v>24'0</v>
      </c>
      <c r="K26" s="56" t="str">
        <f>RTD("cqg.rtd", ,"ContractData",C26, "Ask",, "B")</f>
        <v>27'6</v>
      </c>
      <c r="L26" s="53">
        <f>RTD("cqg.rtd", ,"ContractData",C26, "T_CVol",, "T")</f>
        <v>0</v>
      </c>
      <c r="M26" s="59" t="e">
        <f t="shared" si="3"/>
        <v>#N/A</v>
      </c>
    </row>
    <row r="27" spans="1:13" x14ac:dyDescent="0.3">
      <c r="C27" s="53" t="str">
        <f t="shared" si="0"/>
        <v>C.US.ZCEX183500</v>
      </c>
      <c r="D27" s="53">
        <f>RTD("cqg.rtd",,"ContractData","OptVal("&amp;C27&amp;",ImpliedVolatility,""Black"")","Close")</f>
        <v>41.968000000000004</v>
      </c>
      <c r="E27" s="53">
        <f>RTD("cqg.rtd", ,"ContractData",C27, "COI",, "T")</f>
        <v>5856</v>
      </c>
      <c r="F27" s="54">
        <f>RTD("cqg.rtd", ,"ContractData",C27, "BidAskorTradeTiMe",, "T")</f>
        <v>0.44166666666666665</v>
      </c>
      <c r="G27" s="54">
        <f t="shared" ca="1" si="2"/>
        <v>43391.449017361112</v>
      </c>
      <c r="H27" s="55" t="str">
        <f t="shared" si="4"/>
        <v>3500</v>
      </c>
      <c r="I27" s="56" t="str">
        <f>RTD("cqg.rtd", ,"ContractData",C27, "LastTradeToday",, "B")</f>
        <v/>
      </c>
      <c r="J27" s="56" t="str">
        <f>RTD("cqg.rtd", ,"ContractData",C27, "Bid",, "B")</f>
        <v>19'0</v>
      </c>
      <c r="K27" s="56" t="str">
        <f>RTD("cqg.rtd", ,"ContractData",C27, "Ask",, "B")</f>
        <v>22'7</v>
      </c>
      <c r="L27" s="53">
        <f>RTD("cqg.rtd", ,"ContractData",C27, "T_CVol",, "T")</f>
        <v>0</v>
      </c>
      <c r="M27" s="59" t="e">
        <f t="shared" si="3"/>
        <v>#N/A</v>
      </c>
    </row>
    <row r="28" spans="1:13" x14ac:dyDescent="0.3">
      <c r="C28" s="53" t="str">
        <f t="shared" si="0"/>
        <v>C.US.ZCEX183550</v>
      </c>
      <c r="D28" s="53">
        <f>RTD("cqg.rtd",,"ContractData","OptVal("&amp;C28&amp;",ImpliedVolatility,""Black"")","Close")</f>
        <v>38.023000000000003</v>
      </c>
      <c r="E28" s="53">
        <f>RTD("cqg.rtd", ,"ContractData",C28, "COI",, "T")</f>
        <v>4890</v>
      </c>
      <c r="F28" s="54">
        <f>RTD("cqg.rtd", ,"ContractData",C28, "BidAskorTradeTiMe",, "T")</f>
        <v>0.44236111111111109</v>
      </c>
      <c r="G28" s="54">
        <f t="shared" ca="1" si="2"/>
        <v>43391.449017361112</v>
      </c>
      <c r="H28" s="55" t="str">
        <f t="shared" si="4"/>
        <v>3550</v>
      </c>
      <c r="I28" s="56" t="str">
        <f>RTD("cqg.rtd", ,"ContractData",C28, "LastTradeToday",, "B")</f>
        <v/>
      </c>
      <c r="J28" s="56" t="str">
        <f>RTD("cqg.rtd", ,"ContractData",C28, "Bid",, "B")</f>
        <v>14'0</v>
      </c>
      <c r="K28" s="56" t="str">
        <f>RTD("cqg.rtd", ,"ContractData",C28, "Ask",, "B")</f>
        <v>18'1</v>
      </c>
      <c r="L28" s="53">
        <f>RTD("cqg.rtd", ,"ContractData",C28, "T_CVol",, "T")</f>
        <v>0</v>
      </c>
      <c r="M28" s="59" t="e">
        <f t="shared" si="3"/>
        <v>#N/A</v>
      </c>
    </row>
    <row r="29" spans="1:13" x14ac:dyDescent="0.3">
      <c r="C29" s="53" t="str">
        <f t="shared" si="0"/>
        <v>C.US.ZCEX183600</v>
      </c>
      <c r="D29" s="53">
        <f>RTD("cqg.rtd",,"ContractData","OptVal("&amp;C29&amp;",ImpliedVolatility,""Black"")","Close")</f>
        <v>7.4740000000000002</v>
      </c>
      <c r="E29" s="53">
        <f>RTD("cqg.rtd", ,"ContractData",C29, "COI",, "T")</f>
        <v>6925</v>
      </c>
      <c r="F29" s="54">
        <f>RTD("cqg.rtd", ,"ContractData",C29, "BidAskorTradeTiMe",, "T")</f>
        <v>0.44513888888888886</v>
      </c>
      <c r="G29" s="54">
        <f t="shared" ca="1" si="2"/>
        <v>43391.449017361112</v>
      </c>
      <c r="H29" s="55" t="str">
        <f t="shared" si="4"/>
        <v>3600</v>
      </c>
      <c r="I29" s="56" t="str">
        <f>RTD("cqg.rtd", ,"ContractData",C29, "LastTradeToday",, "B")</f>
        <v>11'0</v>
      </c>
      <c r="J29" s="56" t="str">
        <f>RTD("cqg.rtd", ,"ContractData",C29, "Bid",, "B")</f>
        <v>10'4</v>
      </c>
      <c r="K29" s="56" t="str">
        <f>RTD("cqg.rtd", ,"ContractData",C29, "Ask",, "B")</f>
        <v>11'4</v>
      </c>
      <c r="L29" s="53">
        <f>RTD("cqg.rtd", ,"ContractData",C29, "T_CVol",, "T")</f>
        <v>4</v>
      </c>
      <c r="M29" s="59">
        <f t="shared" si="3"/>
        <v>7.4740000000000002</v>
      </c>
    </row>
    <row r="30" spans="1:13" x14ac:dyDescent="0.3">
      <c r="A30" s="53">
        <f>'Main Display'!F6</f>
        <v>50</v>
      </c>
      <c r="C30" s="53" t="str">
        <f>LEFT(C31,SEARCH($B$31,C31))&amp;TEXT(RIGHT(C31,(LEN(C31)-SEARCH($B$31,C31))),"#")-$A$30</f>
        <v>C.US.ZCEX183650</v>
      </c>
      <c r="D30" s="53">
        <f>RTD("cqg.rtd",,"ContractData","OptVal("&amp;C30&amp;",ImpliedVolatility,""Black"")","Close")</f>
        <v>13.723000000000001</v>
      </c>
      <c r="E30" s="53">
        <f>RTD("cqg.rtd", ,"ContractData",C30, "COI",, "T")</f>
        <v>7879</v>
      </c>
      <c r="F30" s="54">
        <f>RTD("cqg.rtd", ,"ContractData",C30, "BidAskorTradeTiMe",, "T")</f>
        <v>0.4465277777777778</v>
      </c>
      <c r="G30" s="54">
        <f t="shared" ca="1" si="2"/>
        <v>43391.449017361112</v>
      </c>
      <c r="H30" s="55" t="str">
        <f t="shared" si="4"/>
        <v>3650</v>
      </c>
      <c r="I30" s="56" t="str">
        <f>RTD("cqg.rtd", ,"ContractData",C30, "LastTradeToday",, "B")</f>
        <v>7'1</v>
      </c>
      <c r="J30" s="56" t="str">
        <f>RTD("cqg.rtd", ,"ContractData",C30, "Bid",, "B")</f>
        <v>6'4</v>
      </c>
      <c r="K30" s="56" t="str">
        <f>RTD("cqg.rtd", ,"ContractData",C30, "Ask",, "B")</f>
        <v>6'7</v>
      </c>
      <c r="L30" s="53">
        <f>RTD("cqg.rtd", ,"ContractData",C30, "T_CVol",, "T")</f>
        <v>138</v>
      </c>
      <c r="M30" s="59">
        <f t="shared" si="3"/>
        <v>13.723000000000001</v>
      </c>
    </row>
    <row r="31" spans="1:13" x14ac:dyDescent="0.3">
      <c r="A31" s="53" t="str">
        <f>'Main Display'!D5</f>
        <v>ZCE</v>
      </c>
      <c r="B31" s="53" t="str">
        <f>'Main Display'!E6</f>
        <v>?1</v>
      </c>
      <c r="C31" s="53" t="str">
        <f>RTD("cqg.rtd", ,"ContractData","C.US."&amp;A31&amp;B31, "Symbol",, "T")</f>
        <v>C.US.ZCEX183700</v>
      </c>
      <c r="D31" s="53">
        <f>RTD("cqg.rtd",,"ContractData","OptVal("&amp;C31&amp;",ImpliedVolatility,""Black"")","Close")</f>
        <v>15.416</v>
      </c>
      <c r="E31" s="53">
        <f>RTD("cqg.rtd", ,"ContractData",C31, "COI",, "T")</f>
        <v>13049</v>
      </c>
      <c r="F31" s="54">
        <f>RTD("cqg.rtd", ,"ContractData",C31, "BidAskorTradeTiMe",, "T")</f>
        <v>0.44861111111111113</v>
      </c>
      <c r="G31" s="54">
        <f t="shared" ca="1" si="2"/>
        <v>43391.449017361112</v>
      </c>
      <c r="H31" s="55" t="str">
        <f t="shared" si="4"/>
        <v>3700</v>
      </c>
      <c r="I31" s="56" t="str">
        <f>RTD("cqg.rtd", ,"ContractData",C31, "LastTradeToday",, "B")</f>
        <v>3'5</v>
      </c>
      <c r="J31" s="56" t="str">
        <f>RTD("cqg.rtd", ,"ContractData",C31, "Bid",, "B")</f>
        <v>3'3</v>
      </c>
      <c r="K31" s="56" t="str">
        <f>RTD("cqg.rtd", ,"ContractData",C31, "Ask",, "B")</f>
        <v>3'5</v>
      </c>
      <c r="L31" s="53">
        <f>RTD("cqg.rtd", ,"ContractData",C31, "T_CVol",, "T")</f>
        <v>1657</v>
      </c>
      <c r="M31" s="59">
        <f t="shared" si="3"/>
        <v>15.416</v>
      </c>
    </row>
    <row r="32" spans="1:13" x14ac:dyDescent="0.3">
      <c r="C32" s="53" t="str">
        <f>LEFT(C31,SEARCH($B$31,C31))&amp;TEXT(RIGHT(C31,(LEN(C31)-SEARCH($B$31,C31))),"#")+$A$30</f>
        <v>C.US.ZCEX183750</v>
      </c>
      <c r="D32" s="53">
        <f>RTD("cqg.rtd",,"ContractData","OptVal("&amp;C32&amp;",ImpliedVolatility,""Black"")","Close")</f>
        <v>15.113</v>
      </c>
      <c r="E32" s="53">
        <f>RTD("cqg.rtd", ,"ContractData",C32, "COI",, "T")</f>
        <v>13992</v>
      </c>
      <c r="F32" s="54">
        <f>RTD("cqg.rtd", ,"ContractData",C32, "BidAskorTradeTiMe",, "T")</f>
        <v>0.44791666666666669</v>
      </c>
      <c r="G32" s="54">
        <f t="shared" ca="1" si="2"/>
        <v>43391.449017361112</v>
      </c>
      <c r="H32" s="55" t="str">
        <f t="shared" si="4"/>
        <v>3750</v>
      </c>
      <c r="I32" s="56" t="str">
        <f>RTD("cqg.rtd", ,"ContractData",C32, "LastTradeToday",, "B")</f>
        <v>1'4</v>
      </c>
      <c r="J32" s="56" t="str">
        <f>RTD("cqg.rtd", ,"ContractData",C32, "Bid",, "B")</f>
        <v>1'4</v>
      </c>
      <c r="K32" s="56" t="str">
        <f>RTD("cqg.rtd", ,"ContractData",C32, "Ask",, "B")</f>
        <v>1'5</v>
      </c>
      <c r="L32" s="53">
        <f>RTD("cqg.rtd", ,"ContractData",C32, "T_CVol",, "T")</f>
        <v>575</v>
      </c>
      <c r="M32" s="59">
        <f t="shared" si="3"/>
        <v>15.113</v>
      </c>
    </row>
    <row r="33" spans="3:13" x14ac:dyDescent="0.3">
      <c r="C33" s="53" t="str">
        <f t="shared" ref="C33:C61" si="5">LEFT(C32,SEARCH($B$31,C32))&amp;TEXT(RIGHT(C32,(LEN(C32)-SEARCH($B$31,C32))),"#")+$A$30</f>
        <v>C.US.ZCEX183800</v>
      </c>
      <c r="D33" s="53">
        <f>RTD("cqg.rtd",,"ContractData","OptVal("&amp;C33&amp;",ImpliedVolatility,""Black"")","Close")</f>
        <v>16.495000000000001</v>
      </c>
      <c r="E33" s="53">
        <f>RTD("cqg.rtd", ,"ContractData",C33, "COI",, "T")</f>
        <v>9439</v>
      </c>
      <c r="F33" s="54">
        <f>RTD("cqg.rtd", ,"ContractData",C33, "BidAskorTradeTiMe",, "T")</f>
        <v>0.44722222222222224</v>
      </c>
      <c r="G33" s="54">
        <f t="shared" ca="1" si="2"/>
        <v>43391.449017361112</v>
      </c>
      <c r="H33" s="55" t="str">
        <f t="shared" si="4"/>
        <v>3800</v>
      </c>
      <c r="I33" s="56" t="str">
        <f>RTD("cqg.rtd", ,"ContractData",C33, "LastTradeToday",, "B")</f>
        <v>0'5</v>
      </c>
      <c r="J33" s="56" t="str">
        <f>RTD("cqg.rtd", ,"ContractData",C33, "Bid",, "B")</f>
        <v>0'4</v>
      </c>
      <c r="K33" s="56" t="str">
        <f>RTD("cqg.rtd", ,"ContractData",C33, "Ask",, "B")</f>
        <v>0'6</v>
      </c>
      <c r="L33" s="53">
        <f>RTD("cqg.rtd", ,"ContractData",C33, "T_CVol",, "T")</f>
        <v>1493</v>
      </c>
      <c r="M33" s="59">
        <f t="shared" si="3"/>
        <v>16.495000000000001</v>
      </c>
    </row>
    <row r="34" spans="3:13" x14ac:dyDescent="0.3">
      <c r="C34" s="53" t="str">
        <f t="shared" si="5"/>
        <v>C.US.ZCEX183850</v>
      </c>
      <c r="D34" s="53">
        <f>RTD("cqg.rtd",,"ContractData","OptVal("&amp;C34&amp;",ImpliedVolatility,""Black"")","Close")</f>
        <v>18.221</v>
      </c>
      <c r="E34" s="53">
        <f>RTD("cqg.rtd", ,"ContractData",C34, "COI",, "T")</f>
        <v>7373</v>
      </c>
      <c r="F34" s="54">
        <f>RTD("cqg.rtd", ,"ContractData",C34, "BidAskorTradeTiMe",, "T")</f>
        <v>0.44722222222222224</v>
      </c>
      <c r="G34" s="54">
        <f t="shared" ca="1" si="2"/>
        <v>43391.449017361112</v>
      </c>
      <c r="H34" s="55" t="str">
        <f t="shared" si="4"/>
        <v>3850</v>
      </c>
      <c r="I34" s="56" t="str">
        <f>RTD("cqg.rtd", ,"ContractData",C34, "LastTradeToday",, "B")</f>
        <v>0'3</v>
      </c>
      <c r="J34" s="56" t="str">
        <f>RTD("cqg.rtd", ,"ContractData",C34, "Bid",, "B")</f>
        <v>0'2</v>
      </c>
      <c r="K34" s="56" t="str">
        <f>RTD("cqg.rtd", ,"ContractData",C34, "Ask",, "B")</f>
        <v>0'3</v>
      </c>
      <c r="L34" s="53">
        <f>RTD("cqg.rtd", ,"ContractData",C34, "T_CVol",, "T")</f>
        <v>44</v>
      </c>
      <c r="M34" s="59">
        <f t="shared" si="3"/>
        <v>18.221</v>
      </c>
    </row>
    <row r="35" spans="3:13" x14ac:dyDescent="0.3">
      <c r="C35" s="53" t="str">
        <f t="shared" si="5"/>
        <v>C.US.ZCEX183900</v>
      </c>
      <c r="D35" s="53">
        <f>RTD("cqg.rtd",,"ContractData","OptVal("&amp;C35&amp;",ImpliedVolatility,""Black"")","Close")</f>
        <v>20.884</v>
      </c>
      <c r="E35" s="53">
        <f>RTD("cqg.rtd", ,"ContractData",C35, "COI",, "T")</f>
        <v>5840</v>
      </c>
      <c r="F35" s="54">
        <f>RTD("cqg.rtd", ,"ContractData",C35, "BidAskorTradeTiMe",, "T")</f>
        <v>0.44791666666666669</v>
      </c>
      <c r="G35" s="54">
        <f t="shared" ca="1" si="2"/>
        <v>43391.449017361112</v>
      </c>
      <c r="H35" s="55" t="str">
        <f t="shared" si="4"/>
        <v>3900</v>
      </c>
      <c r="I35" s="56" t="str">
        <f>RTD("cqg.rtd", ,"ContractData",C35, "LastTradeToday",, "B")</f>
        <v>0'2</v>
      </c>
      <c r="J35" s="56" t="str">
        <f>RTD("cqg.rtd", ,"ContractData",C35, "Bid",, "B")</f>
        <v>0'1</v>
      </c>
      <c r="K35" s="56" t="str">
        <f>RTD("cqg.rtd", ,"ContractData",C35, "Ask",, "B")</f>
        <v>0'2</v>
      </c>
      <c r="L35" s="53">
        <f>RTD("cqg.rtd", ,"ContractData",C35, "T_CVol",, "T")</f>
        <v>11</v>
      </c>
      <c r="M35" s="59">
        <f t="shared" si="3"/>
        <v>20.884</v>
      </c>
    </row>
    <row r="36" spans="3:13" x14ac:dyDescent="0.3">
      <c r="C36" s="53" t="str">
        <f t="shared" si="5"/>
        <v>C.US.ZCEX183950</v>
      </c>
      <c r="D36" s="53">
        <f>RTD("cqg.rtd",,"ContractData","OptVal("&amp;C36&amp;",ImpliedVolatility,""Black"")","Close")</f>
        <v>22.077999999999999</v>
      </c>
      <c r="E36" s="53">
        <f>RTD("cqg.rtd", ,"ContractData",C36, "COI",, "T")</f>
        <v>1573</v>
      </c>
      <c r="F36" s="54">
        <f>RTD("cqg.rtd", ,"ContractData",C36, "BidAskorTradeTiMe",, "T")</f>
        <v>0.44791666666666669</v>
      </c>
      <c r="G36" s="54">
        <f t="shared" ca="1" si="2"/>
        <v>43391.449017361112</v>
      </c>
      <c r="H36" s="55" t="str">
        <f t="shared" si="4"/>
        <v>3950</v>
      </c>
      <c r="I36" s="56" t="str">
        <f>RTD("cqg.rtd", ,"ContractData",C36, "LastTradeToday",, "B")</f>
        <v>0'1</v>
      </c>
      <c r="J36" s="56" t="str">
        <f>RTD("cqg.rtd", ,"ContractData",C36, "Bid",, "B")</f>
        <v/>
      </c>
      <c r="K36" s="56" t="str">
        <f>RTD("cqg.rtd", ,"ContractData",C36, "Ask",, "B")</f>
        <v>0'1</v>
      </c>
      <c r="L36" s="53">
        <f>RTD("cqg.rtd", ,"ContractData",C36, "T_CVol",, "T")</f>
        <v>5</v>
      </c>
      <c r="M36" s="59">
        <f t="shared" si="3"/>
        <v>22.077999999999999</v>
      </c>
    </row>
    <row r="37" spans="3:13" x14ac:dyDescent="0.3">
      <c r="C37" s="53" t="str">
        <f t="shared" si="5"/>
        <v>C.US.ZCEX184000</v>
      </c>
      <c r="D37" s="53">
        <f>RTD("cqg.rtd",,"ContractData","OptVal("&amp;C37&amp;",ImpliedVolatility,""Black"")","Close")</f>
        <v>25.677</v>
      </c>
      <c r="E37" s="53">
        <f>RTD("cqg.rtd", ,"ContractData",C37, "COI",, "T")</f>
        <v>2677</v>
      </c>
      <c r="F37" s="54">
        <f>RTD("cqg.rtd", ,"ContractData",C37, "BidAskorTradeTiMe",, "T")</f>
        <v>0.44791666666666669</v>
      </c>
      <c r="G37" s="54">
        <f t="shared" ca="1" si="2"/>
        <v>43391.449017361112</v>
      </c>
      <c r="H37" s="55" t="str">
        <f t="shared" si="4"/>
        <v>4000</v>
      </c>
      <c r="I37" s="56" t="str">
        <f>RTD("cqg.rtd", ,"ContractData",C37, "LastTradeToday",, "B")</f>
        <v>0'1</v>
      </c>
      <c r="J37" s="56" t="str">
        <f>RTD("cqg.rtd", ,"ContractData",C37, "Bid",, "B")</f>
        <v/>
      </c>
      <c r="K37" s="56" t="str">
        <f>RTD("cqg.rtd", ,"ContractData",C37, "Ask",, "B")</f>
        <v>0'1</v>
      </c>
      <c r="L37" s="53">
        <f>RTD("cqg.rtd", ,"ContractData",C37, "T_CVol",, "T")</f>
        <v>1</v>
      </c>
      <c r="M37" s="59">
        <f t="shared" si="3"/>
        <v>25.677</v>
      </c>
    </row>
    <row r="38" spans="3:13" x14ac:dyDescent="0.3">
      <c r="C38" s="53" t="str">
        <f t="shared" si="5"/>
        <v>C.US.ZCEX184050</v>
      </c>
      <c r="D38" s="53">
        <f>RTD("cqg.rtd",,"ContractData","OptVal("&amp;C38&amp;",ImpliedVolatility,""Black"")","Close")</f>
        <v>29.157</v>
      </c>
      <c r="E38" s="53">
        <f>RTD("cqg.rtd", ,"ContractData",C38, "COI",, "T")</f>
        <v>1772</v>
      </c>
      <c r="F38" s="54">
        <f>RTD("cqg.rtd", ,"ContractData",C38, "BidAskorTradeTiMe",, "T")</f>
        <v>0.44722222222222224</v>
      </c>
      <c r="G38" s="54">
        <f t="shared" ca="1" si="2"/>
        <v>43391.449017361112</v>
      </c>
      <c r="H38" s="55" t="str">
        <f t="shared" si="4"/>
        <v>4050</v>
      </c>
      <c r="I38" s="56" t="str">
        <f>RTD("cqg.rtd", ,"ContractData",C38, "LastTradeToday",, "B")</f>
        <v>0'1</v>
      </c>
      <c r="J38" s="56" t="str">
        <f>RTD("cqg.rtd", ,"ContractData",C38, "Bid",, "B")</f>
        <v/>
      </c>
      <c r="K38" s="56" t="str">
        <f>RTD("cqg.rtd", ,"ContractData",C38, "Ask",, "B")</f>
        <v>0'1</v>
      </c>
      <c r="L38" s="53">
        <f>RTD("cqg.rtd", ,"ContractData",C38, "T_CVol",, "T")</f>
        <v>2</v>
      </c>
      <c r="M38" s="59">
        <f t="shared" si="3"/>
        <v>29.157</v>
      </c>
    </row>
    <row r="39" spans="3:13" x14ac:dyDescent="0.3">
      <c r="C39" s="53" t="str">
        <f t="shared" si="5"/>
        <v>C.US.ZCEX184100</v>
      </c>
      <c r="D39" s="53">
        <f>RTD("cqg.rtd",,"ContractData","OptVal("&amp;C39&amp;",ImpliedVolatility,""Black"")","Close")</f>
        <v>32.533000000000001</v>
      </c>
      <c r="E39" s="53">
        <f>RTD("cqg.rtd", ,"ContractData",C39, "COI",, "T")</f>
        <v>1033</v>
      </c>
      <c r="F39" s="54">
        <f>RTD("cqg.rtd", ,"ContractData",C39, "BidAskorTradeTiMe",, "T")</f>
        <v>0.44722222222222224</v>
      </c>
      <c r="G39" s="54">
        <f t="shared" ca="1" si="2"/>
        <v>43391.449017361112</v>
      </c>
      <c r="H39" s="55" t="str">
        <f t="shared" si="4"/>
        <v>4100</v>
      </c>
      <c r="I39" s="56" t="str">
        <f>RTD("cqg.rtd", ,"ContractData",C39, "LastTradeToday",, "B")</f>
        <v/>
      </c>
      <c r="J39" s="56" t="str">
        <f>RTD("cqg.rtd", ,"ContractData",C39, "Bid",, "B")</f>
        <v/>
      </c>
      <c r="K39" s="56" t="str">
        <f>RTD("cqg.rtd", ,"ContractData",C39, "Ask",, "B")</f>
        <v>0'1</v>
      </c>
      <c r="L39" s="53">
        <f>RTD("cqg.rtd", ,"ContractData",C39, "T_CVol",, "T")</f>
        <v>0</v>
      </c>
      <c r="M39" s="59" t="e">
        <f t="shared" si="3"/>
        <v>#N/A</v>
      </c>
    </row>
    <row r="40" spans="3:13" x14ac:dyDescent="0.3">
      <c r="C40" s="53" t="str">
        <f t="shared" si="5"/>
        <v>C.US.ZCEX184150</v>
      </c>
      <c r="D40" s="53">
        <f>RTD("cqg.rtd",,"ContractData","OptVal("&amp;C40&amp;",ImpliedVolatility,""Black"")","Close")</f>
        <v>35.817999999999998</v>
      </c>
      <c r="E40" s="53">
        <f>RTD("cqg.rtd", ,"ContractData",C40, "COI",, "T")</f>
        <v>867</v>
      </c>
      <c r="F40" s="54">
        <f>RTD("cqg.rtd", ,"ContractData",C40, "BidAskorTradeTiMe",, "T")</f>
        <v>0.44722222222222224</v>
      </c>
      <c r="G40" s="54">
        <f t="shared" ca="1" si="2"/>
        <v>43391.449017361112</v>
      </c>
      <c r="H40" s="55" t="str">
        <f t="shared" si="4"/>
        <v>4150</v>
      </c>
      <c r="I40" s="56" t="str">
        <f>RTD("cqg.rtd", ,"ContractData",C40, "LastTradeToday",, "B")</f>
        <v/>
      </c>
      <c r="J40" s="56" t="str">
        <f>RTD("cqg.rtd", ,"ContractData",C40, "Bid",, "B")</f>
        <v/>
      </c>
      <c r="K40" s="56" t="str">
        <f>RTD("cqg.rtd", ,"ContractData",C40, "Ask",, "B")</f>
        <v>0'1</v>
      </c>
      <c r="L40" s="53">
        <f>RTD("cqg.rtd", ,"ContractData",C40, "T_CVol",, "T")</f>
        <v>0</v>
      </c>
      <c r="M40" s="59" t="e">
        <f t="shared" si="3"/>
        <v>#N/A</v>
      </c>
    </row>
    <row r="41" spans="3:13" x14ac:dyDescent="0.3">
      <c r="C41" s="53" t="str">
        <f t="shared" si="5"/>
        <v>C.US.ZCEX184200</v>
      </c>
      <c r="D41" s="53">
        <f>RTD("cqg.rtd",,"ContractData","OptVal("&amp;C41&amp;",ImpliedVolatility,""Black"")","Close")</f>
        <v>39.023000000000003</v>
      </c>
      <c r="E41" s="53">
        <f>RTD("cqg.rtd", ,"ContractData",C41, "COI",, "T")</f>
        <v>3571</v>
      </c>
      <c r="F41" s="54">
        <f>RTD("cqg.rtd", ,"ContractData",C41, "BidAskorTradeTiMe",, "T")</f>
        <v>0.44722222222222224</v>
      </c>
      <c r="G41" s="54">
        <f t="shared" ca="1" si="2"/>
        <v>43391.449017361112</v>
      </c>
      <c r="H41" s="55" t="str">
        <f t="shared" si="4"/>
        <v>4200</v>
      </c>
      <c r="I41" s="56" t="str">
        <f>RTD("cqg.rtd", ,"ContractData",C41, "LastTradeToday",, "B")</f>
        <v/>
      </c>
      <c r="J41" s="56" t="str">
        <f>RTD("cqg.rtd", ,"ContractData",C41, "Bid",, "B")</f>
        <v/>
      </c>
      <c r="K41" s="56" t="str">
        <f>RTD("cqg.rtd", ,"ContractData",C41, "Ask",, "B")</f>
        <v>0'1</v>
      </c>
      <c r="L41" s="53">
        <f>RTD("cqg.rtd", ,"ContractData",C41, "T_CVol",, "T")</f>
        <v>0</v>
      </c>
      <c r="M41" s="59" t="e">
        <f t="shared" si="3"/>
        <v>#N/A</v>
      </c>
    </row>
    <row r="42" spans="3:13" x14ac:dyDescent="0.3">
      <c r="C42" s="53" t="str">
        <f t="shared" si="5"/>
        <v>C.US.ZCEX184250</v>
      </c>
      <c r="D42" s="53">
        <f>RTD("cqg.rtd",,"ContractData","OptVal("&amp;C42&amp;",ImpliedVolatility,""Black"")","Close")</f>
        <v>42.151000000000003</v>
      </c>
      <c r="E42" s="53">
        <f>RTD("cqg.rtd", ,"ContractData",C42, "COI",, "T")</f>
        <v>435</v>
      </c>
      <c r="F42" s="54">
        <f>RTD("cqg.rtd", ,"ContractData",C42, "BidAskorTradeTiMe",, "T")</f>
        <v>0.44722222222222224</v>
      </c>
      <c r="G42" s="54">
        <f t="shared" ca="1" si="2"/>
        <v>43391.449017361112</v>
      </c>
      <c r="H42" s="55" t="str">
        <f t="shared" si="4"/>
        <v>4250</v>
      </c>
      <c r="I42" s="56" t="str">
        <f>RTD("cqg.rtd", ,"ContractData",C42, "LastTradeToday",, "B")</f>
        <v/>
      </c>
      <c r="J42" s="56" t="str">
        <f>RTD("cqg.rtd", ,"ContractData",C42, "Bid",, "B")</f>
        <v/>
      </c>
      <c r="K42" s="56" t="str">
        <f>RTD("cqg.rtd", ,"ContractData",C42, "Ask",, "B")</f>
        <v>0'1</v>
      </c>
      <c r="L42" s="53">
        <f>RTD("cqg.rtd", ,"ContractData",C42, "T_CVol",, "T")</f>
        <v>0</v>
      </c>
      <c r="M42" s="59" t="e">
        <f t="shared" si="3"/>
        <v>#N/A</v>
      </c>
    </row>
    <row r="43" spans="3:13" x14ac:dyDescent="0.3">
      <c r="C43" s="53" t="str">
        <f t="shared" si="5"/>
        <v>C.US.ZCEX184300</v>
      </c>
      <c r="D43" s="53">
        <f>RTD("cqg.rtd",,"ContractData","OptVal("&amp;C43&amp;",ImpliedVolatility,""Black"")","Close")</f>
        <v>45.213000000000001</v>
      </c>
      <c r="E43" s="53">
        <f>RTD("cqg.rtd", ,"ContractData",C43, "COI",, "T")</f>
        <v>139</v>
      </c>
      <c r="F43" s="54">
        <f>RTD("cqg.rtd", ,"ContractData",C43, "BidAskorTradeTiMe",, "T")</f>
        <v>0.44722222222222224</v>
      </c>
      <c r="G43" s="54">
        <f t="shared" ca="1" si="2"/>
        <v>43391.449017361112</v>
      </c>
      <c r="H43" s="55" t="str">
        <f t="shared" si="4"/>
        <v>4300</v>
      </c>
      <c r="I43" s="56" t="str">
        <f>RTD("cqg.rtd", ,"ContractData",C43, "LastTradeToday",, "B")</f>
        <v/>
      </c>
      <c r="J43" s="56" t="str">
        <f>RTD("cqg.rtd", ,"ContractData",C43, "Bid",, "B")</f>
        <v/>
      </c>
      <c r="K43" s="56" t="str">
        <f>RTD("cqg.rtd", ,"ContractData",C43, "Ask",, "B")</f>
        <v>0'1</v>
      </c>
      <c r="L43" s="53">
        <f>RTD("cqg.rtd", ,"ContractData",C43, "T_CVol",, "T")</f>
        <v>0</v>
      </c>
      <c r="M43" s="59" t="e">
        <f t="shared" si="3"/>
        <v>#N/A</v>
      </c>
    </row>
    <row r="44" spans="3:13" x14ac:dyDescent="0.3">
      <c r="C44" s="53" t="str">
        <f t="shared" si="5"/>
        <v>C.US.ZCEX184350</v>
      </c>
      <c r="D44" s="53">
        <f>RTD("cqg.rtd",,"ContractData","OptVal("&amp;C44&amp;",ImpliedVolatility,""Black"")","Close")</f>
        <v>48.206000000000003</v>
      </c>
      <c r="E44" s="53">
        <f>RTD("cqg.rtd", ,"ContractData",C44, "COI",, "T")</f>
        <v>652</v>
      </c>
      <c r="F44" s="54">
        <f>RTD("cqg.rtd", ,"ContractData",C44, "BidAskorTradeTiMe",, "T")</f>
        <v>0.44722222222222224</v>
      </c>
      <c r="G44" s="54">
        <f t="shared" ca="1" si="2"/>
        <v>43391.449017361112</v>
      </c>
      <c r="H44" s="55" t="str">
        <f t="shared" si="4"/>
        <v>4350</v>
      </c>
      <c r="I44" s="56" t="str">
        <f>RTD("cqg.rtd", ,"ContractData",C44, "LastTradeToday",, "B")</f>
        <v/>
      </c>
      <c r="J44" s="56" t="str">
        <f>RTD("cqg.rtd", ,"ContractData",C44, "Bid",, "B")</f>
        <v/>
      </c>
      <c r="K44" s="56" t="str">
        <f>RTD("cqg.rtd", ,"ContractData",C44, "Ask",, "B")</f>
        <v>0'1</v>
      </c>
      <c r="L44" s="53">
        <f>RTD("cqg.rtd", ,"ContractData",C44, "T_CVol",, "T")</f>
        <v>0</v>
      </c>
      <c r="M44" s="59" t="e">
        <f t="shared" si="3"/>
        <v>#N/A</v>
      </c>
    </row>
    <row r="45" spans="3:13" x14ac:dyDescent="0.3">
      <c r="C45" s="53" t="str">
        <f t="shared" si="5"/>
        <v>C.US.ZCEX184400</v>
      </c>
      <c r="D45" s="53">
        <f>RTD("cqg.rtd",,"ContractData","OptVal("&amp;C45&amp;",ImpliedVolatility,""Black"")","Close")</f>
        <v>51.140999999999998</v>
      </c>
      <c r="E45" s="53">
        <f>RTD("cqg.rtd", ,"ContractData",C45, "COI",, "T")</f>
        <v>3009</v>
      </c>
      <c r="F45" s="54">
        <f>RTD("cqg.rtd", ,"ContractData",C45, "BidAskorTradeTiMe",, "T")</f>
        <v>0.44722222222222224</v>
      </c>
      <c r="G45" s="54">
        <f t="shared" ca="1" si="2"/>
        <v>43391.449017361112</v>
      </c>
      <c r="H45" s="55" t="str">
        <f t="shared" si="4"/>
        <v>4400</v>
      </c>
      <c r="I45" s="56" t="str">
        <f>RTD("cqg.rtd", ,"ContractData",C45, "LastTradeToday",, "B")</f>
        <v/>
      </c>
      <c r="J45" s="56" t="str">
        <f>RTD("cqg.rtd", ,"ContractData",C45, "Bid",, "B")</f>
        <v/>
      </c>
      <c r="K45" s="56" t="str">
        <f>RTD("cqg.rtd", ,"ContractData",C45, "Ask",, "B")</f>
        <v>0'1</v>
      </c>
      <c r="L45" s="53">
        <f>RTD("cqg.rtd", ,"ContractData",C45, "T_CVol",, "T")</f>
        <v>0</v>
      </c>
      <c r="M45" s="59" t="e">
        <f t="shared" si="3"/>
        <v>#N/A</v>
      </c>
    </row>
    <row r="46" spans="3:13" x14ac:dyDescent="0.3">
      <c r="C46" s="53" t="str">
        <f t="shared" si="5"/>
        <v>C.US.ZCEX184450</v>
      </c>
      <c r="D46" s="53">
        <f>RTD("cqg.rtd",,"ContractData","OptVal("&amp;C46&amp;",ImpliedVolatility,""Black"")","Close")</f>
        <v>54.017000000000003</v>
      </c>
      <c r="E46" s="53">
        <f>RTD("cqg.rtd", ,"ContractData",C46, "COI",, "T")</f>
        <v>226</v>
      </c>
      <c r="F46" s="54">
        <f>RTD("cqg.rtd", ,"ContractData",C46, "BidAskorTradeTiMe",, "T")</f>
        <v>0.44722222222222224</v>
      </c>
      <c r="G46" s="54">
        <f t="shared" ca="1" si="2"/>
        <v>43391.449017361112</v>
      </c>
      <c r="H46" s="55" t="str">
        <f t="shared" si="4"/>
        <v>4450</v>
      </c>
      <c r="I46" s="56" t="str">
        <f>RTD("cqg.rtd", ,"ContractData",C46, "LastTradeToday",, "B")</f>
        <v/>
      </c>
      <c r="J46" s="56" t="str">
        <f>RTD("cqg.rtd", ,"ContractData",C46, "Bid",, "B")</f>
        <v/>
      </c>
      <c r="K46" s="56" t="str">
        <f>RTD("cqg.rtd", ,"ContractData",C46, "Ask",, "B")</f>
        <v>0'1</v>
      </c>
      <c r="L46" s="53">
        <f>RTD("cqg.rtd", ,"ContractData",C46, "T_CVol",, "T")</f>
        <v>0</v>
      </c>
      <c r="M46" s="59" t="e">
        <f t="shared" si="3"/>
        <v>#N/A</v>
      </c>
    </row>
    <row r="47" spans="3:13" x14ac:dyDescent="0.3">
      <c r="C47" s="53" t="str">
        <f t="shared" si="5"/>
        <v>C.US.ZCEX184500</v>
      </c>
      <c r="D47" s="53">
        <f>RTD("cqg.rtd",,"ContractData","OptVal("&amp;C47&amp;",ImpliedVolatility,""Black"")","Close")</f>
        <v>56.844000000000001</v>
      </c>
      <c r="E47" s="53">
        <f>RTD("cqg.rtd", ,"ContractData",C47, "COI",, "T")</f>
        <v>475</v>
      </c>
      <c r="F47" s="54">
        <f>RTD("cqg.rtd", ,"ContractData",C47, "BidAskorTradeTiMe",, "T")</f>
        <v>0.44722222222222224</v>
      </c>
      <c r="G47" s="54">
        <f t="shared" ca="1" si="2"/>
        <v>43391.449017361112</v>
      </c>
      <c r="H47" s="55" t="str">
        <f t="shared" si="4"/>
        <v>4500</v>
      </c>
      <c r="I47" s="56" t="str">
        <f>RTD("cqg.rtd", ,"ContractData",C47, "LastTradeToday",, "B")</f>
        <v/>
      </c>
      <c r="J47" s="56" t="str">
        <f>RTD("cqg.rtd", ,"ContractData",C47, "Bid",, "B")</f>
        <v/>
      </c>
      <c r="K47" s="56" t="str">
        <f>RTD("cqg.rtd", ,"ContractData",C47, "Ask",, "B")</f>
        <v>0'1</v>
      </c>
      <c r="L47" s="53">
        <f>RTD("cqg.rtd", ,"ContractData",C47, "T_CVol",, "T")</f>
        <v>0</v>
      </c>
      <c r="M47" s="59" t="e">
        <f t="shared" si="3"/>
        <v>#N/A</v>
      </c>
    </row>
    <row r="48" spans="3:13" x14ac:dyDescent="0.3">
      <c r="C48" s="53" t="str">
        <f t="shared" si="5"/>
        <v>C.US.ZCEX184550</v>
      </c>
      <c r="D48" s="53">
        <f>RTD("cqg.rtd",,"ContractData","OptVal("&amp;C48&amp;",ImpliedVolatility,""Black"")","Close")</f>
        <v>59.618000000000002</v>
      </c>
      <c r="E48" s="53">
        <f>RTD("cqg.rtd", ,"ContractData",C48, "COI",, "T")</f>
        <v>443</v>
      </c>
      <c r="F48" s="54">
        <f>RTD("cqg.rtd", ,"ContractData",C48, "BidAskorTradeTiMe",, "T")</f>
        <v>0.44722222222222224</v>
      </c>
      <c r="G48" s="54">
        <f t="shared" ca="1" si="2"/>
        <v>43391.449017361112</v>
      </c>
      <c r="H48" s="55" t="str">
        <f t="shared" si="4"/>
        <v>4550</v>
      </c>
      <c r="I48" s="56" t="str">
        <f>RTD("cqg.rtd", ,"ContractData",C48, "LastTradeToday",, "B")</f>
        <v/>
      </c>
      <c r="J48" s="56" t="str">
        <f>RTD("cqg.rtd", ,"ContractData",C48, "Bid",, "B")</f>
        <v/>
      </c>
      <c r="K48" s="56" t="str">
        <f>RTD("cqg.rtd", ,"ContractData",C48, "Ask",, "B")</f>
        <v>0'1</v>
      </c>
      <c r="L48" s="53">
        <f>RTD("cqg.rtd", ,"ContractData",C48, "T_CVol",, "T")</f>
        <v>0</v>
      </c>
      <c r="M48" s="59" t="e">
        <f t="shared" si="3"/>
        <v>#N/A</v>
      </c>
    </row>
    <row r="49" spans="3:13" x14ac:dyDescent="0.3">
      <c r="C49" s="53" t="str">
        <f t="shared" si="5"/>
        <v>C.US.ZCEX184600</v>
      </c>
      <c r="D49" s="53">
        <f>RTD("cqg.rtd",,"ContractData","OptVal("&amp;C49&amp;",ImpliedVolatility,""Black"")","Close")</f>
        <v>62.344999999999999</v>
      </c>
      <c r="E49" s="53">
        <f>RTD("cqg.rtd", ,"ContractData",C49, "COI",, "T")</f>
        <v>106</v>
      </c>
      <c r="F49" s="54">
        <f>RTD("cqg.rtd", ,"ContractData",C49, "BidAskorTradeTiMe",, "T")</f>
        <v>0.44722222222222224</v>
      </c>
      <c r="G49" s="54">
        <f t="shared" ca="1" si="2"/>
        <v>43391.449017361112</v>
      </c>
      <c r="H49" s="55" t="str">
        <f t="shared" si="4"/>
        <v>4600</v>
      </c>
      <c r="I49" s="56" t="str">
        <f>RTD("cqg.rtd", ,"ContractData",C49, "LastTradeToday",, "B")</f>
        <v/>
      </c>
      <c r="J49" s="56" t="str">
        <f>RTD("cqg.rtd", ,"ContractData",C49, "Bid",, "B")</f>
        <v/>
      </c>
      <c r="K49" s="56" t="str">
        <f>RTD("cqg.rtd", ,"ContractData",C49, "Ask",, "B")</f>
        <v>0'1</v>
      </c>
      <c r="L49" s="53">
        <f>RTD("cqg.rtd", ,"ContractData",C49, "T_CVol",, "T")</f>
        <v>0</v>
      </c>
      <c r="M49" s="59" t="e">
        <f t="shared" si="3"/>
        <v>#N/A</v>
      </c>
    </row>
    <row r="50" spans="3:13" x14ac:dyDescent="0.3">
      <c r="C50" s="53" t="str">
        <f t="shared" si="5"/>
        <v>C.US.ZCEX184650</v>
      </c>
      <c r="D50" s="53">
        <f>RTD("cqg.rtd",,"ContractData","OptVal("&amp;C50&amp;",ImpliedVolatility,""Black"")","Close")</f>
        <v>65.025000000000006</v>
      </c>
      <c r="E50" s="53">
        <f>RTD("cqg.rtd", ,"ContractData",C50, "COI",, "T")</f>
        <v>254</v>
      </c>
      <c r="F50" s="54">
        <f>RTD("cqg.rtd", ,"ContractData",C50, "BidAskorTradeTiMe",, "T")</f>
        <v>0.44722222222222224</v>
      </c>
      <c r="G50" s="54">
        <f t="shared" ca="1" si="2"/>
        <v>43391.449017361112</v>
      </c>
      <c r="H50" s="55" t="str">
        <f t="shared" si="4"/>
        <v>4650</v>
      </c>
      <c r="I50" s="56" t="str">
        <f>RTD("cqg.rtd", ,"ContractData",C50, "LastTradeToday",, "B")</f>
        <v/>
      </c>
      <c r="J50" s="56" t="str">
        <f>RTD("cqg.rtd", ,"ContractData",C50, "Bid",, "B")</f>
        <v/>
      </c>
      <c r="K50" s="56" t="str">
        <f>RTD("cqg.rtd", ,"ContractData",C50, "Ask",, "B")</f>
        <v>0'1</v>
      </c>
      <c r="L50" s="53">
        <f>RTD("cqg.rtd", ,"ContractData",C50, "T_CVol",, "T")</f>
        <v>0</v>
      </c>
      <c r="M50" s="59" t="e">
        <f t="shared" si="3"/>
        <v>#N/A</v>
      </c>
    </row>
    <row r="51" spans="3:13" x14ac:dyDescent="0.3">
      <c r="C51" s="53" t="str">
        <f t="shared" si="5"/>
        <v>C.US.ZCEX184700</v>
      </c>
      <c r="D51" s="53">
        <f>RTD("cqg.rtd",,"ContractData","OptVal("&amp;C51&amp;",ImpliedVolatility,""Black"")","Close")</f>
        <v>67.662000000000006</v>
      </c>
      <c r="E51" s="53">
        <f>RTD("cqg.rtd", ,"ContractData",C51, "COI",, "T")</f>
        <v>42</v>
      </c>
      <c r="F51" s="54">
        <f>RTD("cqg.rtd", ,"ContractData",C51, "BidAskorTradeTiMe",, "T")</f>
        <v>0.44722222222222224</v>
      </c>
      <c r="G51" s="54">
        <f t="shared" ca="1" si="2"/>
        <v>43391.449017361112</v>
      </c>
      <c r="H51" s="55" t="str">
        <f t="shared" si="4"/>
        <v>4700</v>
      </c>
      <c r="I51" s="56" t="str">
        <f>RTD("cqg.rtd", ,"ContractData",C51, "LastTradeToday",, "B")</f>
        <v/>
      </c>
      <c r="J51" s="56" t="str">
        <f>RTD("cqg.rtd", ,"ContractData",C51, "Bid",, "B")</f>
        <v/>
      </c>
      <c r="K51" s="56" t="str">
        <f>RTD("cqg.rtd", ,"ContractData",C51, "Ask",, "B")</f>
        <v>0'1</v>
      </c>
      <c r="L51" s="53">
        <f>RTD("cqg.rtd", ,"ContractData",C51, "T_CVol",, "T")</f>
        <v>0</v>
      </c>
      <c r="M51" s="59" t="e">
        <f t="shared" si="3"/>
        <v>#N/A</v>
      </c>
    </row>
    <row r="52" spans="3:13" x14ac:dyDescent="0.3">
      <c r="C52" s="53" t="str">
        <f t="shared" si="5"/>
        <v>C.US.ZCEX184750</v>
      </c>
      <c r="D52" s="53">
        <f>RTD("cqg.rtd",,"ContractData","OptVal("&amp;C52&amp;",ImpliedVolatility,""Black"")","Close")</f>
        <v>70.254999999999995</v>
      </c>
      <c r="E52" s="53">
        <f>RTD("cqg.rtd", ,"ContractData",C52, "COI",, "T")</f>
        <v>39</v>
      </c>
      <c r="F52" s="54">
        <f>RTD("cqg.rtd", ,"ContractData",C52, "BidAskorTradeTiMe",, "T")</f>
        <v>0.44722222222222224</v>
      </c>
      <c r="G52" s="54">
        <f t="shared" ca="1" si="2"/>
        <v>43391.449017361112</v>
      </c>
      <c r="H52" s="55" t="str">
        <f t="shared" si="4"/>
        <v>4750</v>
      </c>
      <c r="I52" s="56" t="str">
        <f>RTD("cqg.rtd", ,"ContractData",C52, "LastTradeToday",, "B")</f>
        <v/>
      </c>
      <c r="J52" s="56" t="str">
        <f>RTD("cqg.rtd", ,"ContractData",C52, "Bid",, "B")</f>
        <v/>
      </c>
      <c r="K52" s="56" t="str">
        <f>RTD("cqg.rtd", ,"ContractData",C52, "Ask",, "B")</f>
        <v>0'1</v>
      </c>
      <c r="L52" s="53">
        <f>RTD("cqg.rtd", ,"ContractData",C52, "T_CVol",, "T")</f>
        <v>0</v>
      </c>
      <c r="M52" s="59" t="e">
        <f t="shared" si="3"/>
        <v>#N/A</v>
      </c>
    </row>
    <row r="53" spans="3:13" x14ac:dyDescent="0.3">
      <c r="C53" s="53" t="str">
        <f t="shared" si="5"/>
        <v>C.US.ZCEX184800</v>
      </c>
      <c r="D53" s="53">
        <f>RTD("cqg.rtd",,"ContractData","OptVal("&amp;C53&amp;",ImpliedVolatility,""Black"")","Close")</f>
        <v>72.808000000000007</v>
      </c>
      <c r="E53" s="53">
        <f>RTD("cqg.rtd", ,"ContractData",C53, "COI",, "T")</f>
        <v>484</v>
      </c>
      <c r="F53" s="54">
        <f>RTD("cqg.rtd", ,"ContractData",C53, "BidAskorTradeTiMe",, "T")</f>
        <v>0.44722222222222224</v>
      </c>
      <c r="G53" s="54">
        <f t="shared" ca="1" si="2"/>
        <v>43391.449017361112</v>
      </c>
      <c r="H53" s="55" t="str">
        <f t="shared" si="4"/>
        <v>4800</v>
      </c>
      <c r="I53" s="56" t="str">
        <f>RTD("cqg.rtd", ,"ContractData",C53, "LastTradeToday",, "B")</f>
        <v/>
      </c>
      <c r="J53" s="56" t="str">
        <f>RTD("cqg.rtd", ,"ContractData",C53, "Bid",, "B")</f>
        <v/>
      </c>
      <c r="K53" s="56" t="str">
        <f>RTD("cqg.rtd", ,"ContractData",C53, "Ask",, "B")</f>
        <v>0'1</v>
      </c>
      <c r="L53" s="53">
        <f>RTD("cqg.rtd", ,"ContractData",C53, "T_CVol",, "T")</f>
        <v>0</v>
      </c>
      <c r="M53" s="59" t="e">
        <f t="shared" si="3"/>
        <v>#N/A</v>
      </c>
    </row>
    <row r="54" spans="3:13" x14ac:dyDescent="0.3">
      <c r="C54" s="53" t="str">
        <f t="shared" si="5"/>
        <v>C.US.ZCEX184850</v>
      </c>
      <c r="D54" s="53" t="str">
        <f>RTD("cqg.rtd",,"ContractData","OptVal("&amp;C54&amp;",ImpliedVolatility,""Black"")","Close")</f>
        <v/>
      </c>
      <c r="E54" s="53">
        <f>RTD("cqg.rtd", ,"ContractData",C54, "COI",, "T")</f>
        <v>0</v>
      </c>
      <c r="F54" s="54" t="str">
        <f>RTD("cqg.rtd", ,"ContractData",C54, "BidAskorTradeTiMe",, "T")</f>
        <v/>
      </c>
      <c r="G54" s="54">
        <f t="shared" ca="1" si="2"/>
        <v>43391.449017361112</v>
      </c>
      <c r="H54" s="55" t="str">
        <f t="shared" si="4"/>
        <v>4850</v>
      </c>
      <c r="I54" s="56" t="str">
        <f>RTD("cqg.rtd", ,"ContractData",C54, "LastTradeToday",, "B")</f>
        <v/>
      </c>
      <c r="J54" s="56" t="str">
        <f>RTD("cqg.rtd", ,"ContractData",C54, "Bid",, "B")</f>
        <v/>
      </c>
      <c r="K54" s="56" t="str">
        <f>RTD("cqg.rtd", ,"ContractData",C54, "Ask",, "B")</f>
        <v/>
      </c>
      <c r="L54" s="53">
        <f>RTD("cqg.rtd", ,"ContractData",C54, "T_CVol",, "T")</f>
        <v>0</v>
      </c>
      <c r="M54" s="59" t="e">
        <f t="shared" si="3"/>
        <v>#N/A</v>
      </c>
    </row>
    <row r="55" spans="3:13" x14ac:dyDescent="0.3">
      <c r="C55" s="53" t="str">
        <f t="shared" si="5"/>
        <v>C.US.ZCEX184900</v>
      </c>
      <c r="D55" s="53" t="str">
        <f>RTD("cqg.rtd",,"ContractData","OptVal("&amp;C55&amp;",ImpliedVolatility,""Black"")","Close")</f>
        <v/>
      </c>
      <c r="E55" s="53">
        <f>RTD("cqg.rtd", ,"ContractData",C55, "COI",, "T")</f>
        <v>0</v>
      </c>
      <c r="F55" s="54" t="str">
        <f>RTD("cqg.rtd", ,"ContractData",C55, "BidAskorTradeTiMe",, "T")</f>
        <v/>
      </c>
      <c r="G55" s="54">
        <f t="shared" ca="1" si="2"/>
        <v>43391.449017361112</v>
      </c>
      <c r="H55" s="55" t="str">
        <f t="shared" si="4"/>
        <v>4900</v>
      </c>
      <c r="I55" s="56" t="str">
        <f>RTD("cqg.rtd", ,"ContractData",C55, "LastTradeToday",, "B")</f>
        <v/>
      </c>
      <c r="J55" s="56" t="str">
        <f>RTD("cqg.rtd", ,"ContractData",C55, "Bid",, "B")</f>
        <v/>
      </c>
      <c r="K55" s="56" t="str">
        <f>RTD("cqg.rtd", ,"ContractData",C55, "Ask",, "B")</f>
        <v/>
      </c>
      <c r="L55" s="53">
        <f>RTD("cqg.rtd", ,"ContractData",C55, "T_CVol",, "T")</f>
        <v>0</v>
      </c>
      <c r="M55" s="59" t="e">
        <f t="shared" si="3"/>
        <v>#N/A</v>
      </c>
    </row>
    <row r="56" spans="3:13" x14ac:dyDescent="0.3">
      <c r="C56" s="53" t="str">
        <f t="shared" si="5"/>
        <v>C.US.ZCEX184950</v>
      </c>
      <c r="D56" s="53" t="str">
        <f>RTD("cqg.rtd",,"ContractData","OptVal("&amp;C56&amp;",ImpliedVolatility,""Black"")","Close")</f>
        <v/>
      </c>
      <c r="E56" s="53">
        <f>RTD("cqg.rtd", ,"ContractData",C56, "COI",, "T")</f>
        <v>0</v>
      </c>
      <c r="F56" s="54" t="str">
        <f>RTD("cqg.rtd", ,"ContractData",C56, "BidAskorTradeTiMe",, "T")</f>
        <v/>
      </c>
      <c r="G56" s="54">
        <f t="shared" ca="1" si="2"/>
        <v>43391.449017361112</v>
      </c>
      <c r="H56" s="55" t="str">
        <f t="shared" si="4"/>
        <v>4950</v>
      </c>
      <c r="I56" s="56" t="str">
        <f>RTD("cqg.rtd", ,"ContractData",C56, "LastTradeToday",, "B")</f>
        <v/>
      </c>
      <c r="J56" s="56" t="str">
        <f>RTD("cqg.rtd", ,"ContractData",C56, "Bid",, "B")</f>
        <v/>
      </c>
      <c r="K56" s="56" t="str">
        <f>RTD("cqg.rtd", ,"ContractData",C56, "Ask",, "B")</f>
        <v/>
      </c>
      <c r="L56" s="53">
        <f>RTD("cqg.rtd", ,"ContractData",C56, "T_CVol",, "T")</f>
        <v>0</v>
      </c>
      <c r="M56" s="59" t="e">
        <f t="shared" si="3"/>
        <v>#N/A</v>
      </c>
    </row>
    <row r="57" spans="3:13" x14ac:dyDescent="0.3">
      <c r="C57" s="53" t="str">
        <f t="shared" si="5"/>
        <v>C.US.ZCEX185000</v>
      </c>
      <c r="D57" s="53" t="str">
        <f>RTD("cqg.rtd",,"ContractData","OptVal("&amp;C57&amp;",ImpliedVolatility,""Black"")","Close")</f>
        <v/>
      </c>
      <c r="E57" s="53">
        <f>RTD("cqg.rtd", ,"ContractData",C57, "COI",, "T")</f>
        <v>0</v>
      </c>
      <c r="F57" s="54" t="str">
        <f>RTD("cqg.rtd", ,"ContractData",C57, "BidAskorTradeTiMe",, "T")</f>
        <v/>
      </c>
      <c r="G57" s="54">
        <f t="shared" ca="1" si="2"/>
        <v>43391.449017361112</v>
      </c>
      <c r="H57" s="55" t="str">
        <f t="shared" si="4"/>
        <v>5000</v>
      </c>
      <c r="I57" s="56" t="str">
        <f>RTD("cqg.rtd", ,"ContractData",C57, "LastTradeToday",, "B")</f>
        <v/>
      </c>
      <c r="J57" s="56" t="str">
        <f>RTD("cqg.rtd", ,"ContractData",C57, "Bid",, "B")</f>
        <v/>
      </c>
      <c r="K57" s="56" t="str">
        <f>RTD("cqg.rtd", ,"ContractData",C57, "Ask",, "B")</f>
        <v/>
      </c>
      <c r="L57" s="53">
        <f>RTD("cqg.rtd", ,"ContractData",C57, "T_CVol",, "T")</f>
        <v>0</v>
      </c>
      <c r="M57" s="59" t="e">
        <f t="shared" si="3"/>
        <v>#N/A</v>
      </c>
    </row>
    <row r="58" spans="3:13" x14ac:dyDescent="0.3">
      <c r="C58" s="53" t="str">
        <f t="shared" si="5"/>
        <v>C.US.ZCEX185050</v>
      </c>
      <c r="D58" s="53" t="str">
        <f>RTD("cqg.rtd",,"ContractData","OptVal("&amp;C58&amp;",ImpliedVolatility,""Black"")","Close")</f>
        <v/>
      </c>
      <c r="E58" s="53">
        <f>RTD("cqg.rtd", ,"ContractData",C58, "COI",, "T")</f>
        <v>0</v>
      </c>
      <c r="F58" s="54" t="str">
        <f>RTD("cqg.rtd", ,"ContractData",C58, "BidAskorTradeTiMe",, "T")</f>
        <v/>
      </c>
      <c r="G58" s="54">
        <f t="shared" ca="1" si="2"/>
        <v>43391.449017361112</v>
      </c>
      <c r="H58" s="55" t="str">
        <f t="shared" si="4"/>
        <v>5050</v>
      </c>
      <c r="I58" s="56" t="str">
        <f>RTD("cqg.rtd", ,"ContractData",C58, "LastTradeToday",, "B")</f>
        <v/>
      </c>
      <c r="J58" s="56" t="str">
        <f>RTD("cqg.rtd", ,"ContractData",C58, "Bid",, "B")</f>
        <v/>
      </c>
      <c r="K58" s="56" t="str">
        <f>RTD("cqg.rtd", ,"ContractData",C58, "Ask",, "B")</f>
        <v/>
      </c>
      <c r="L58" s="53">
        <f>RTD("cqg.rtd", ,"ContractData",C58, "T_CVol",, "T")</f>
        <v>0</v>
      </c>
      <c r="M58" s="59" t="e">
        <f t="shared" si="3"/>
        <v>#N/A</v>
      </c>
    </row>
    <row r="59" spans="3:13" x14ac:dyDescent="0.3">
      <c r="C59" s="53" t="str">
        <f t="shared" si="5"/>
        <v>C.US.ZCEX185100</v>
      </c>
      <c r="D59" s="53" t="str">
        <f>RTD("cqg.rtd",,"ContractData","OptVal("&amp;C59&amp;",ImpliedVolatility,""Black"")","Close")</f>
        <v/>
      </c>
      <c r="E59" s="53">
        <f>RTD("cqg.rtd", ,"ContractData",C59, "COI",, "T")</f>
        <v>0</v>
      </c>
      <c r="F59" s="54" t="str">
        <f>RTD("cqg.rtd", ,"ContractData",C59, "BidAskorTradeTiMe",, "T")</f>
        <v/>
      </c>
      <c r="G59" s="54">
        <f t="shared" ca="1" si="2"/>
        <v>43391.449017361112</v>
      </c>
      <c r="H59" s="55" t="str">
        <f t="shared" si="4"/>
        <v>5100</v>
      </c>
      <c r="I59" s="56" t="str">
        <f>RTD("cqg.rtd", ,"ContractData",C59, "LastTradeToday",, "B")</f>
        <v/>
      </c>
      <c r="J59" s="56" t="str">
        <f>RTD("cqg.rtd", ,"ContractData",C59, "Bid",, "B")</f>
        <v/>
      </c>
      <c r="K59" s="56" t="str">
        <f>RTD("cqg.rtd", ,"ContractData",C59, "Ask",, "B")</f>
        <v/>
      </c>
      <c r="L59" s="53">
        <f>RTD("cqg.rtd", ,"ContractData",C59, "T_CVol",, "T")</f>
        <v>0</v>
      </c>
      <c r="M59" s="59" t="e">
        <f t="shared" si="3"/>
        <v>#N/A</v>
      </c>
    </row>
    <row r="60" spans="3:13" x14ac:dyDescent="0.3">
      <c r="C60" s="53" t="str">
        <f t="shared" si="5"/>
        <v>C.US.ZCEX185150</v>
      </c>
      <c r="D60" s="53" t="str">
        <f>RTD("cqg.rtd",,"ContractData","OptVal("&amp;C60&amp;",ImpliedVolatility,""Black"")","Close")</f>
        <v/>
      </c>
      <c r="E60" s="53">
        <f>RTD("cqg.rtd", ,"ContractData",C60, "COI",, "T")</f>
        <v>0</v>
      </c>
      <c r="F60" s="54" t="str">
        <f>RTD("cqg.rtd", ,"ContractData",C60, "BidAskorTradeTiMe",, "T")</f>
        <v/>
      </c>
      <c r="G60" s="54">
        <f t="shared" ca="1" si="2"/>
        <v>43391.449017361112</v>
      </c>
      <c r="H60" s="55" t="str">
        <f t="shared" si="4"/>
        <v>5150</v>
      </c>
      <c r="I60" s="56" t="str">
        <f>RTD("cqg.rtd", ,"ContractData",C60, "LastTradeToday",, "B")</f>
        <v/>
      </c>
      <c r="J60" s="56" t="str">
        <f>RTD("cqg.rtd", ,"ContractData",C60, "Bid",, "B")</f>
        <v/>
      </c>
      <c r="K60" s="56" t="str">
        <f>RTD("cqg.rtd", ,"ContractData",C60, "Ask",, "B")</f>
        <v/>
      </c>
      <c r="L60" s="53">
        <f>RTD("cqg.rtd", ,"ContractData",C60, "T_CVol",, "T")</f>
        <v>0</v>
      </c>
      <c r="M60" s="59" t="e">
        <f t="shared" si="3"/>
        <v>#N/A</v>
      </c>
    </row>
    <row r="61" spans="3:13" x14ac:dyDescent="0.3">
      <c r="C61" s="53" t="str">
        <f t="shared" si="5"/>
        <v>C.US.ZCEX185200</v>
      </c>
      <c r="D61" s="53" t="str">
        <f>RTD("cqg.rtd",,"ContractData","OptVal("&amp;C61&amp;",ImpliedVolatility,""Black"")","Close")</f>
        <v/>
      </c>
      <c r="E61" s="53">
        <f>RTD("cqg.rtd", ,"ContractData",C61, "COI",, "T")</f>
        <v>0</v>
      </c>
      <c r="F61" s="54" t="str">
        <f>RTD("cqg.rtd", ,"ContractData",C61, "BidAskorTradeTiMe",, "T")</f>
        <v/>
      </c>
      <c r="G61" s="54">
        <f t="shared" ca="1" si="2"/>
        <v>43391.449017361112</v>
      </c>
      <c r="H61" s="55" t="str">
        <f t="shared" si="4"/>
        <v>5200</v>
      </c>
      <c r="I61" s="56" t="str">
        <f>RTD("cqg.rtd", ,"ContractData",C61, "LastTradeToday",, "B")</f>
        <v/>
      </c>
      <c r="J61" s="56" t="str">
        <f>RTD("cqg.rtd", ,"ContractData",C61, "Bid",, "B")</f>
        <v/>
      </c>
      <c r="K61" s="56" t="str">
        <f>RTD("cqg.rtd", ,"ContractData",C61, "Ask",, "B")</f>
        <v/>
      </c>
      <c r="L61" s="53">
        <f>RTD("cqg.rtd", ,"ContractData",C61, "T_CVol",, "T")</f>
        <v>0</v>
      </c>
      <c r="M61" s="59" t="e">
        <f t="shared" si="3"/>
        <v>#N/A</v>
      </c>
    </row>
  </sheetData>
  <sheetProtection algorithmName="SHA-512" hashValue="h+p1hhi3SG/pqt7E5GhFYcFp9IrTRr2rX5TtttDslDvcVkmjx2C3dR79McWT/wJ0IvgKs2W+4bE7Foo1Q21yCA==" saltValue="oMq5L5TSBBbYkgnHXg1WT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workbookViewId="0">
      <selection sqref="A1:XFD1048576"/>
    </sheetView>
  </sheetViews>
  <sheetFormatPr defaultRowHeight="16.5" x14ac:dyDescent="0.3"/>
  <cols>
    <col min="1" max="2" width="9" style="53"/>
    <col min="3" max="3" width="18.75" style="53" customWidth="1"/>
    <col min="4" max="4" width="9" style="53"/>
    <col min="5" max="5" width="11.25" style="53" customWidth="1"/>
    <col min="6" max="6" width="12.875" style="53" customWidth="1"/>
    <col min="7" max="7" width="14.75" style="53" bestFit="1" customWidth="1"/>
    <col min="8" max="8" width="19.125" style="58" customWidth="1"/>
    <col min="9" max="9" width="11.625" style="59" bestFit="1" customWidth="1"/>
    <col min="10" max="11" width="9" style="53"/>
    <col min="12" max="12" width="11.875" style="53" customWidth="1"/>
    <col min="13" max="13" width="12.625" style="59" bestFit="1" customWidth="1"/>
    <col min="14" max="14" width="15.75" style="53" customWidth="1"/>
    <col min="15" max="16384" width="9" style="53"/>
  </cols>
  <sheetData>
    <row r="1" spans="3:13" x14ac:dyDescent="0.3">
      <c r="C1" s="53" t="str">
        <f t="shared" ref="C1:C29" si="0">LEFT(C2,SEARCH($B$31,C2))&amp;TEXT(RIGHT(C2,(LEN(C2)-SEARCH($B$31,C2))),"#")-$A$30</f>
        <v>P.US.ZCEX182200</v>
      </c>
      <c r="D1" s="53" t="str">
        <f>RTD("cqg.rtd",,"ContractData","OptVal("&amp;C1&amp;",ImpliedVolatility,""Black"")","Close")</f>
        <v/>
      </c>
      <c r="E1" s="53">
        <f>RTD("cqg.rtd", ,"ContractData",C1, "COI",, "T")</f>
        <v>0</v>
      </c>
      <c r="F1" s="54" t="str">
        <f>RTD("cqg.rtd", ,"ContractData",C1, "BidAskorTradeTiMe",, "T")</f>
        <v/>
      </c>
      <c r="G1" s="54">
        <f>RTD("cqg.rtd", ,"SystemInfo", "Linetime")</f>
        <v>43391.449016203704</v>
      </c>
      <c r="H1" s="55" t="str">
        <f>RIGHT(C1,SEARCH($B$31,C1)-5)</f>
        <v>2200</v>
      </c>
      <c r="I1" s="59" t="str">
        <f>RTD("cqg.rtd", ,"ContractData",C1, "LastTradeToday",, "B")</f>
        <v/>
      </c>
      <c r="J1" s="53" t="str">
        <f>RTD("cqg.rtd", ,"ContractData",C1, "Bid",, "B")</f>
        <v/>
      </c>
      <c r="K1" s="59" t="str">
        <f>RTD("cqg.rtd", ,"ContractData",C1, "Ask",, "B")</f>
        <v/>
      </c>
      <c r="L1" s="53">
        <f>RTD("cqg.rtd", ,"ContractData",C1, "T_CVol",, "T")</f>
        <v>0</v>
      </c>
      <c r="M1" s="59" t="e">
        <f>IF(L1&lt;&gt;0,D1,NA())</f>
        <v>#N/A</v>
      </c>
    </row>
    <row r="2" spans="3:13" x14ac:dyDescent="0.3">
      <c r="C2" s="53" t="str">
        <f t="shared" si="0"/>
        <v>P.US.ZCEX182250</v>
      </c>
      <c r="D2" s="53" t="str">
        <f>RTD("cqg.rtd",,"ContractData","OptVal("&amp;C2&amp;",ImpliedVolatility,""Black"")","Close")</f>
        <v/>
      </c>
      <c r="E2" s="53">
        <f>RTD("cqg.rtd", ,"ContractData",C2, "COI",, "T")</f>
        <v>0</v>
      </c>
      <c r="F2" s="54" t="str">
        <f>RTD("cqg.rtd", ,"ContractData",C2, "BidAskorTradeTiMe",, "T")</f>
        <v/>
      </c>
      <c r="G2" s="54">
        <f t="shared" ref="G2:G61" ca="1" si="1">NOW()+1/24</f>
        <v>43391.449017361112</v>
      </c>
      <c r="H2" s="55" t="str">
        <f t="shared" ref="H2:H61" si="2">RIGHT(C2,SEARCH($B$31,C2)-5)</f>
        <v>2250</v>
      </c>
      <c r="I2" s="59" t="str">
        <f>RTD("cqg.rtd", ,"ContractData",C2, "LastTradeToday",, "B")</f>
        <v/>
      </c>
      <c r="J2" s="53" t="str">
        <f>RTD("cqg.rtd", ,"ContractData",C2, "Bid",, "B")</f>
        <v/>
      </c>
      <c r="K2" s="59" t="str">
        <f>RTD("cqg.rtd", ,"ContractData",C2, "Ask",, "B")</f>
        <v/>
      </c>
      <c r="L2" s="53">
        <f>RTD("cqg.rtd", ,"ContractData",C2, "T_CVol",, "T")</f>
        <v>0</v>
      </c>
      <c r="M2" s="59" t="e">
        <f t="shared" ref="M2:M61" si="3">IF(L2&lt;&gt;0,D2,NA())</f>
        <v>#N/A</v>
      </c>
    </row>
    <row r="3" spans="3:13" x14ac:dyDescent="0.3">
      <c r="C3" s="53" t="str">
        <f t="shared" si="0"/>
        <v>P.US.ZCEX182300</v>
      </c>
      <c r="D3" s="53" t="str">
        <f>RTD("cqg.rtd",,"ContractData","OptVal("&amp;C3&amp;",ImpliedVolatility,""Black"")","Close")</f>
        <v/>
      </c>
      <c r="E3" s="53">
        <f>RTD("cqg.rtd", ,"ContractData",C3, "COI",, "T")</f>
        <v>0</v>
      </c>
      <c r="F3" s="54" t="str">
        <f>RTD("cqg.rtd", ,"ContractData",C3, "BidAskorTradeTiMe",, "T")</f>
        <v/>
      </c>
      <c r="G3" s="54">
        <f t="shared" ca="1" si="1"/>
        <v>43391.449017361112</v>
      </c>
      <c r="H3" s="55" t="str">
        <f t="shared" si="2"/>
        <v>2300</v>
      </c>
      <c r="I3" s="59" t="str">
        <f>RTD("cqg.rtd", ,"ContractData",C3, "LastTradeToday",, "B")</f>
        <v/>
      </c>
      <c r="J3" s="53" t="str">
        <f>RTD("cqg.rtd", ,"ContractData",C3, "Bid",, "B")</f>
        <v/>
      </c>
      <c r="K3" s="59" t="str">
        <f>RTD("cqg.rtd", ,"ContractData",C3, "Ask",, "B")</f>
        <v/>
      </c>
      <c r="L3" s="53">
        <f>RTD("cqg.rtd", ,"ContractData",C3, "T_CVol",, "T")</f>
        <v>0</v>
      </c>
      <c r="M3" s="59" t="e">
        <f t="shared" si="3"/>
        <v>#N/A</v>
      </c>
    </row>
    <row r="4" spans="3:13" x14ac:dyDescent="0.3">
      <c r="C4" s="53" t="str">
        <f t="shared" si="0"/>
        <v>P.US.ZCEX182350</v>
      </c>
      <c r="D4" s="53" t="str">
        <f>RTD("cqg.rtd",,"ContractData","OptVal("&amp;C4&amp;",ImpliedVolatility,""Black"")","Close")</f>
        <v/>
      </c>
      <c r="E4" s="53">
        <f>RTD("cqg.rtd", ,"ContractData",C4, "COI",, "T")</f>
        <v>0</v>
      </c>
      <c r="F4" s="54" t="str">
        <f>RTD("cqg.rtd", ,"ContractData",C4, "BidAskorTradeTiMe",, "T")</f>
        <v/>
      </c>
      <c r="G4" s="54">
        <f t="shared" ca="1" si="1"/>
        <v>43391.449017361112</v>
      </c>
      <c r="H4" s="55" t="str">
        <f t="shared" si="2"/>
        <v>2350</v>
      </c>
      <c r="I4" s="59" t="str">
        <f>RTD("cqg.rtd", ,"ContractData",C4, "LastTradeToday",, "B")</f>
        <v/>
      </c>
      <c r="J4" s="53" t="str">
        <f>RTD("cqg.rtd", ,"ContractData",C4, "Bid",, "B")</f>
        <v/>
      </c>
      <c r="K4" s="59" t="str">
        <f>RTD("cqg.rtd", ,"ContractData",C4, "Ask",, "B")</f>
        <v/>
      </c>
      <c r="L4" s="53">
        <f>RTD("cqg.rtd", ,"ContractData",C4, "T_CVol",, "T")</f>
        <v>0</v>
      </c>
      <c r="M4" s="59" t="e">
        <f t="shared" si="3"/>
        <v>#N/A</v>
      </c>
    </row>
    <row r="5" spans="3:13" x14ac:dyDescent="0.3">
      <c r="C5" s="53" t="str">
        <f t="shared" si="0"/>
        <v>P.US.ZCEX182400</v>
      </c>
      <c r="D5" s="53" t="str">
        <f>RTD("cqg.rtd",,"ContractData","OptVal("&amp;C5&amp;",ImpliedVolatility,""Black"")","Close")</f>
        <v/>
      </c>
      <c r="E5" s="53">
        <f>RTD("cqg.rtd", ,"ContractData",C5, "COI",, "T")</f>
        <v>0</v>
      </c>
      <c r="F5" s="54" t="str">
        <f>RTD("cqg.rtd", ,"ContractData",C5, "BidAskorTradeTiMe",, "T")</f>
        <v/>
      </c>
      <c r="G5" s="54">
        <f t="shared" ca="1" si="1"/>
        <v>43391.449017361112</v>
      </c>
      <c r="H5" s="55" t="str">
        <f t="shared" si="2"/>
        <v>2400</v>
      </c>
      <c r="I5" s="59" t="str">
        <f>RTD("cqg.rtd", ,"ContractData",C5, "LastTradeToday",, "B")</f>
        <v/>
      </c>
      <c r="J5" s="53" t="str">
        <f>RTD("cqg.rtd", ,"ContractData",C5, "Bid",, "B")</f>
        <v/>
      </c>
      <c r="K5" s="59" t="str">
        <f>RTD("cqg.rtd", ,"ContractData",C5, "Ask",, "B")</f>
        <v/>
      </c>
      <c r="L5" s="53">
        <f>RTD("cqg.rtd", ,"ContractData",C5, "T_CVol",, "T")</f>
        <v>0</v>
      </c>
      <c r="M5" s="59" t="e">
        <f t="shared" si="3"/>
        <v>#N/A</v>
      </c>
    </row>
    <row r="6" spans="3:13" x14ac:dyDescent="0.3">
      <c r="C6" s="53" t="str">
        <f t="shared" si="0"/>
        <v>P.US.ZCEX182450</v>
      </c>
      <c r="D6" s="53" t="str">
        <f>RTD("cqg.rtd",,"ContractData","OptVal("&amp;C6&amp;",ImpliedVolatility,""Black"")","Close")</f>
        <v/>
      </c>
      <c r="E6" s="53">
        <f>RTD("cqg.rtd", ,"ContractData",C6, "COI",, "T")</f>
        <v>0</v>
      </c>
      <c r="F6" s="54" t="str">
        <f>RTD("cqg.rtd", ,"ContractData",C6, "BidAskorTradeTiMe",, "T")</f>
        <v/>
      </c>
      <c r="G6" s="54">
        <f t="shared" ca="1" si="1"/>
        <v>43391.449017361112</v>
      </c>
      <c r="H6" s="55" t="str">
        <f t="shared" si="2"/>
        <v>2450</v>
      </c>
      <c r="I6" s="59" t="str">
        <f>RTD("cqg.rtd", ,"ContractData",C6, "LastTradeToday",, "B")</f>
        <v/>
      </c>
      <c r="J6" s="53" t="str">
        <f>RTD("cqg.rtd", ,"ContractData",C6, "Bid",, "B")</f>
        <v/>
      </c>
      <c r="K6" s="59" t="str">
        <f>RTD("cqg.rtd", ,"ContractData",C6, "Ask",, "B")</f>
        <v/>
      </c>
      <c r="L6" s="53">
        <f>RTD("cqg.rtd", ,"ContractData",C6, "T_CVol",, "T")</f>
        <v>0</v>
      </c>
      <c r="M6" s="59" t="e">
        <f t="shared" si="3"/>
        <v>#N/A</v>
      </c>
    </row>
    <row r="7" spans="3:13" x14ac:dyDescent="0.3">
      <c r="C7" s="53" t="str">
        <f t="shared" si="0"/>
        <v>P.US.ZCEX182500</v>
      </c>
      <c r="D7" s="53" t="str">
        <f>RTD("cqg.rtd",,"ContractData","OptVal("&amp;C7&amp;",ImpliedVolatility,""Black"")","Close")</f>
        <v/>
      </c>
      <c r="E7" s="53">
        <f>RTD("cqg.rtd", ,"ContractData",C7, "COI",, "T")</f>
        <v>0</v>
      </c>
      <c r="F7" s="54" t="str">
        <f>RTD("cqg.rtd", ,"ContractData",C7, "BidAskorTradeTiMe",, "T")</f>
        <v/>
      </c>
      <c r="G7" s="54">
        <f t="shared" ca="1" si="1"/>
        <v>43391.449017361112</v>
      </c>
      <c r="H7" s="55" t="str">
        <f t="shared" si="2"/>
        <v>2500</v>
      </c>
      <c r="I7" s="59" t="str">
        <f>RTD("cqg.rtd", ,"ContractData",C7, "LastTradeToday",, "B")</f>
        <v/>
      </c>
      <c r="J7" s="53" t="str">
        <f>RTD("cqg.rtd", ,"ContractData",C7, "Bid",, "B")</f>
        <v/>
      </c>
      <c r="K7" s="59" t="str">
        <f>RTD("cqg.rtd", ,"ContractData",C7, "Ask",, "B")</f>
        <v/>
      </c>
      <c r="L7" s="53">
        <f>RTD("cqg.rtd", ,"ContractData",C7, "T_CVol",, "T")</f>
        <v>0</v>
      </c>
      <c r="M7" s="59" t="e">
        <f t="shared" si="3"/>
        <v>#N/A</v>
      </c>
    </row>
    <row r="8" spans="3:13" x14ac:dyDescent="0.3">
      <c r="C8" s="53" t="str">
        <f t="shared" si="0"/>
        <v>P.US.ZCEX182550</v>
      </c>
      <c r="D8" s="53" t="str">
        <f>RTD("cqg.rtd",,"ContractData","OptVal("&amp;C8&amp;",ImpliedVolatility,""Black"")","Close")</f>
        <v/>
      </c>
      <c r="E8" s="53">
        <f>RTD("cqg.rtd", ,"ContractData",C8, "COI",, "T")</f>
        <v>0</v>
      </c>
      <c r="F8" s="54" t="str">
        <f>RTD("cqg.rtd", ,"ContractData",C8, "BidAskorTradeTiMe",, "T")</f>
        <v/>
      </c>
      <c r="G8" s="54">
        <f t="shared" ca="1" si="1"/>
        <v>43391.449017361112</v>
      </c>
      <c r="H8" s="55" t="str">
        <f t="shared" si="2"/>
        <v>2550</v>
      </c>
      <c r="I8" s="59" t="str">
        <f>RTD("cqg.rtd", ,"ContractData",C8, "LastTradeToday",, "B")</f>
        <v/>
      </c>
      <c r="J8" s="53" t="str">
        <f>RTD("cqg.rtd", ,"ContractData",C8, "Bid",, "B")</f>
        <v/>
      </c>
      <c r="K8" s="59" t="str">
        <f>RTD("cqg.rtd", ,"ContractData",C8, "Ask",, "B")</f>
        <v/>
      </c>
      <c r="L8" s="53">
        <f>RTD("cqg.rtd", ,"ContractData",C8, "T_CVol",, "T")</f>
        <v>0</v>
      </c>
      <c r="M8" s="59" t="e">
        <f t="shared" si="3"/>
        <v>#N/A</v>
      </c>
    </row>
    <row r="9" spans="3:13" x14ac:dyDescent="0.3">
      <c r="C9" s="53" t="str">
        <f t="shared" si="0"/>
        <v>P.US.ZCEX182600</v>
      </c>
      <c r="D9" s="53">
        <f>RTD("cqg.rtd",,"ContractData","OptVal("&amp;C9&amp;",ImpliedVolatility,""Black"")","Close")</f>
        <v>99.915999999999997</v>
      </c>
      <c r="E9" s="53">
        <f>RTD("cqg.rtd", ,"ContractData",C9, "COI",, "T")</f>
        <v>0</v>
      </c>
      <c r="F9" s="54">
        <f>RTD("cqg.rtd", ,"ContractData",C9, "BidAskorTradeTiMe",, "T")</f>
        <v>0.43402777777777779</v>
      </c>
      <c r="G9" s="54">
        <f t="shared" ca="1" si="1"/>
        <v>43391.449017361112</v>
      </c>
      <c r="H9" s="55" t="str">
        <f t="shared" si="2"/>
        <v>2600</v>
      </c>
      <c r="I9" s="59" t="str">
        <f>RTD("cqg.rtd", ,"ContractData",C9, "LastTradeToday",, "B")</f>
        <v/>
      </c>
      <c r="J9" s="53" t="str">
        <f>RTD("cqg.rtd", ,"ContractData",C9, "Bid",, "B")</f>
        <v/>
      </c>
      <c r="K9" s="59" t="str">
        <f>RTD("cqg.rtd", ,"ContractData",C9, "Ask",, "B")</f>
        <v>0'1</v>
      </c>
      <c r="L9" s="53">
        <f>RTD("cqg.rtd", ,"ContractData",C9, "T_CVol",, "T")</f>
        <v>0</v>
      </c>
      <c r="M9" s="59" t="e">
        <f t="shared" si="3"/>
        <v>#N/A</v>
      </c>
    </row>
    <row r="10" spans="3:13" x14ac:dyDescent="0.3">
      <c r="C10" s="53" t="str">
        <f t="shared" si="0"/>
        <v>P.US.ZCEX182650</v>
      </c>
      <c r="D10" s="53">
        <f>RTD("cqg.rtd",,"ContractData","OptVal("&amp;C10&amp;",ImpliedVolatility,""Black"")","Close")</f>
        <v>95.078999999999994</v>
      </c>
      <c r="E10" s="53">
        <f>RTD("cqg.rtd", ,"ContractData",C10, "COI",, "T")</f>
        <v>0</v>
      </c>
      <c r="F10" s="54">
        <f>RTD("cqg.rtd", ,"ContractData",C10, "BidAskorTradeTiMe",, "T")</f>
        <v>0.43402777777777779</v>
      </c>
      <c r="G10" s="54">
        <f t="shared" ca="1" si="1"/>
        <v>43391.449017361112</v>
      </c>
      <c r="H10" s="55" t="str">
        <f t="shared" si="2"/>
        <v>2650</v>
      </c>
      <c r="I10" s="59" t="str">
        <f>RTD("cqg.rtd", ,"ContractData",C10, "LastTradeToday",, "B")</f>
        <v/>
      </c>
      <c r="J10" s="53" t="str">
        <f>RTD("cqg.rtd", ,"ContractData",C10, "Bid",, "B")</f>
        <v/>
      </c>
      <c r="K10" s="59" t="str">
        <f>RTD("cqg.rtd", ,"ContractData",C10, "Ask",, "B")</f>
        <v>0'1</v>
      </c>
      <c r="L10" s="53">
        <f>RTD("cqg.rtd", ,"ContractData",C10, "T_CVol",, "T")</f>
        <v>0</v>
      </c>
      <c r="M10" s="59" t="e">
        <f t="shared" si="3"/>
        <v>#N/A</v>
      </c>
    </row>
    <row r="11" spans="3:13" x14ac:dyDescent="0.3">
      <c r="C11" s="53" t="str">
        <f t="shared" si="0"/>
        <v>P.US.ZCEX182700</v>
      </c>
      <c r="D11" s="53">
        <f>RTD("cqg.rtd",,"ContractData","OptVal("&amp;C11&amp;",ImpliedVolatility,""Black"")","Close")</f>
        <v>90.15</v>
      </c>
      <c r="E11" s="53">
        <f>RTD("cqg.rtd", ,"ContractData",C11, "COI",, "T")</f>
        <v>0</v>
      </c>
      <c r="F11" s="54">
        <f>RTD("cqg.rtd", ,"ContractData",C11, "BidAskorTradeTiMe",, "T")</f>
        <v>0.4465277777777778</v>
      </c>
      <c r="G11" s="54">
        <f t="shared" ca="1" si="1"/>
        <v>43391.449017361112</v>
      </c>
      <c r="H11" s="55" t="str">
        <f t="shared" si="2"/>
        <v>2700</v>
      </c>
      <c r="I11" s="59" t="str">
        <f>RTD("cqg.rtd", ,"ContractData",C11, "LastTradeToday",, "B")</f>
        <v/>
      </c>
      <c r="J11" s="53" t="str">
        <f>RTD("cqg.rtd", ,"ContractData",C11, "Bid",, "B")</f>
        <v/>
      </c>
      <c r="K11" s="59" t="str">
        <f>RTD("cqg.rtd", ,"ContractData",C11, "Ask",, "B")</f>
        <v>0'1</v>
      </c>
      <c r="L11" s="53">
        <f>RTD("cqg.rtd", ,"ContractData",C11, "T_CVol",, "T")</f>
        <v>0</v>
      </c>
      <c r="M11" s="59" t="e">
        <f t="shared" si="3"/>
        <v>#N/A</v>
      </c>
    </row>
    <row r="12" spans="3:13" x14ac:dyDescent="0.3">
      <c r="C12" s="53" t="str">
        <f t="shared" si="0"/>
        <v>P.US.ZCEX182750</v>
      </c>
      <c r="D12" s="53">
        <f>RTD("cqg.rtd",,"ContractData","OptVal("&amp;C12&amp;",ImpliedVolatility,""Black"")","Close")</f>
        <v>85.454999999999998</v>
      </c>
      <c r="E12" s="53">
        <f>RTD("cqg.rtd", ,"ContractData",C12, "COI",, "T")</f>
        <v>0</v>
      </c>
      <c r="F12" s="54">
        <f>RTD("cqg.rtd", ,"ContractData",C12, "BidAskorTradeTiMe",, "T")</f>
        <v>0.4465277777777778</v>
      </c>
      <c r="G12" s="54">
        <f t="shared" ca="1" si="1"/>
        <v>43391.449017361112</v>
      </c>
      <c r="H12" s="55" t="str">
        <f t="shared" si="2"/>
        <v>2750</v>
      </c>
      <c r="I12" s="59" t="str">
        <f>RTD("cqg.rtd", ,"ContractData",C12, "LastTradeToday",, "B")</f>
        <v/>
      </c>
      <c r="J12" s="53" t="str">
        <f>RTD("cqg.rtd", ,"ContractData",C12, "Bid",, "B")</f>
        <v/>
      </c>
      <c r="K12" s="59" t="str">
        <f>RTD("cqg.rtd", ,"ContractData",C12, "Ask",, "B")</f>
        <v>0'1</v>
      </c>
      <c r="L12" s="53">
        <f>RTD("cqg.rtd", ,"ContractData",C12, "T_CVol",, "T")</f>
        <v>0</v>
      </c>
      <c r="M12" s="59" t="e">
        <f t="shared" si="3"/>
        <v>#N/A</v>
      </c>
    </row>
    <row r="13" spans="3:13" x14ac:dyDescent="0.3">
      <c r="C13" s="53" t="str">
        <f t="shared" si="0"/>
        <v>P.US.ZCEX182800</v>
      </c>
      <c r="D13" s="53">
        <f>RTD("cqg.rtd",,"ContractData","OptVal("&amp;C13&amp;",ImpliedVolatility,""Black"")","Close")</f>
        <v>80.825999999999993</v>
      </c>
      <c r="E13" s="53">
        <f>RTD("cqg.rtd", ,"ContractData",C13, "COI",, "T")</f>
        <v>0</v>
      </c>
      <c r="F13" s="54">
        <f>RTD("cqg.rtd", ,"ContractData",C13, "BidAskorTradeTiMe",, "T")</f>
        <v>0.4465277777777778</v>
      </c>
      <c r="G13" s="54">
        <f t="shared" ca="1" si="1"/>
        <v>43391.449017361112</v>
      </c>
      <c r="H13" s="55" t="str">
        <f t="shared" si="2"/>
        <v>2800</v>
      </c>
      <c r="I13" s="59" t="str">
        <f>RTD("cqg.rtd", ,"ContractData",C13, "LastTradeToday",, "B")</f>
        <v/>
      </c>
      <c r="J13" s="53" t="str">
        <f>RTD("cqg.rtd", ,"ContractData",C13, "Bid",, "B")</f>
        <v/>
      </c>
      <c r="K13" s="59" t="str">
        <f>RTD("cqg.rtd", ,"ContractData",C13, "Ask",, "B")</f>
        <v>0'1</v>
      </c>
      <c r="L13" s="53">
        <f>RTD("cqg.rtd", ,"ContractData",C13, "T_CVol",, "T")</f>
        <v>0</v>
      </c>
      <c r="M13" s="59" t="e">
        <f t="shared" si="3"/>
        <v>#N/A</v>
      </c>
    </row>
    <row r="14" spans="3:13" x14ac:dyDescent="0.3">
      <c r="C14" s="53" t="str">
        <f t="shared" si="0"/>
        <v>P.US.ZCEX182850</v>
      </c>
      <c r="D14" s="53">
        <f>RTD("cqg.rtd",,"ContractData","OptVal("&amp;C14&amp;",ImpliedVolatility,""Black"")","Close")</f>
        <v>76.257999999999996</v>
      </c>
      <c r="E14" s="53">
        <f>RTD("cqg.rtd", ,"ContractData",C14, "COI",, "T")</f>
        <v>0</v>
      </c>
      <c r="F14" s="54">
        <f>RTD("cqg.rtd", ,"ContractData",C14, "BidAskorTradeTiMe",, "T")</f>
        <v>0.4465277777777778</v>
      </c>
      <c r="G14" s="54">
        <f t="shared" ca="1" si="1"/>
        <v>43391.449017361112</v>
      </c>
      <c r="H14" s="55" t="str">
        <f t="shared" si="2"/>
        <v>2850</v>
      </c>
      <c r="I14" s="59" t="str">
        <f>RTD("cqg.rtd", ,"ContractData",C14, "LastTradeToday",, "B")</f>
        <v/>
      </c>
      <c r="J14" s="53" t="str">
        <f>RTD("cqg.rtd", ,"ContractData",C14, "Bid",, "B")</f>
        <v/>
      </c>
      <c r="K14" s="59" t="str">
        <f>RTD("cqg.rtd", ,"ContractData",C14, "Ask",, "B")</f>
        <v>0'1</v>
      </c>
      <c r="L14" s="53">
        <f>RTD("cqg.rtd", ,"ContractData",C14, "T_CVol",, "T")</f>
        <v>0</v>
      </c>
      <c r="M14" s="59" t="e">
        <f t="shared" si="3"/>
        <v>#N/A</v>
      </c>
    </row>
    <row r="15" spans="3:13" x14ac:dyDescent="0.3">
      <c r="C15" s="53" t="str">
        <f t="shared" si="0"/>
        <v>P.US.ZCEX182900</v>
      </c>
      <c r="D15" s="53">
        <f>RTD("cqg.rtd",,"ContractData","OptVal("&amp;C15&amp;",ImpliedVolatility,""Black"")","Close")</f>
        <v>71.753</v>
      </c>
      <c r="E15" s="53">
        <f>RTD("cqg.rtd", ,"ContractData",C15, "COI",, "T")</f>
        <v>20</v>
      </c>
      <c r="F15" s="54">
        <f>RTD("cqg.rtd", ,"ContractData",C15, "BidAskorTradeTiMe",, "T")</f>
        <v>0.4465277777777778</v>
      </c>
      <c r="G15" s="54">
        <f t="shared" ca="1" si="1"/>
        <v>43391.449017361112</v>
      </c>
      <c r="H15" s="55" t="str">
        <f t="shared" si="2"/>
        <v>2900</v>
      </c>
      <c r="I15" s="59" t="str">
        <f>RTD("cqg.rtd", ,"ContractData",C15, "LastTradeToday",, "B")</f>
        <v/>
      </c>
      <c r="J15" s="53" t="str">
        <f>RTD("cqg.rtd", ,"ContractData",C15, "Bid",, "B")</f>
        <v/>
      </c>
      <c r="K15" s="59" t="str">
        <f>RTD("cqg.rtd", ,"ContractData",C15, "Ask",, "B")</f>
        <v>0'1</v>
      </c>
      <c r="L15" s="53">
        <f>RTD("cqg.rtd", ,"ContractData",C15, "T_CVol",, "T")</f>
        <v>0</v>
      </c>
      <c r="M15" s="59" t="e">
        <f t="shared" si="3"/>
        <v>#N/A</v>
      </c>
    </row>
    <row r="16" spans="3:13" x14ac:dyDescent="0.3">
      <c r="C16" s="53" t="str">
        <f t="shared" si="0"/>
        <v>P.US.ZCEX182950</v>
      </c>
      <c r="D16" s="53">
        <f>RTD("cqg.rtd",,"ContractData","OptVal("&amp;C16&amp;",ImpliedVolatility,""Black"")","Close")</f>
        <v>67.298000000000002</v>
      </c>
      <c r="E16" s="53">
        <f>RTD("cqg.rtd", ,"ContractData",C16, "COI",, "T")</f>
        <v>273</v>
      </c>
      <c r="F16" s="54">
        <f>RTD("cqg.rtd", ,"ContractData",C16, "BidAskorTradeTiMe",, "T")</f>
        <v>0.4465277777777778</v>
      </c>
      <c r="G16" s="54">
        <f t="shared" ca="1" si="1"/>
        <v>43391.449017361112</v>
      </c>
      <c r="H16" s="55" t="str">
        <f t="shared" si="2"/>
        <v>2950</v>
      </c>
      <c r="I16" s="59" t="str">
        <f>RTD("cqg.rtd", ,"ContractData",C16, "LastTradeToday",, "B")</f>
        <v/>
      </c>
      <c r="J16" s="53" t="str">
        <f>RTD("cqg.rtd", ,"ContractData",C16, "Bid",, "B")</f>
        <v/>
      </c>
      <c r="K16" s="59" t="str">
        <f>RTD("cqg.rtd", ,"ContractData",C16, "Ask",, "B")</f>
        <v>0'1</v>
      </c>
      <c r="L16" s="53">
        <f>RTD("cqg.rtd", ,"ContractData",C16, "T_CVol",, "T")</f>
        <v>0</v>
      </c>
      <c r="M16" s="59" t="e">
        <f t="shared" si="3"/>
        <v>#N/A</v>
      </c>
    </row>
    <row r="17" spans="1:13" x14ac:dyDescent="0.3">
      <c r="C17" s="53" t="str">
        <f t="shared" si="0"/>
        <v>P.US.ZCEX183000</v>
      </c>
      <c r="D17" s="53">
        <f>RTD("cqg.rtd",,"ContractData","OptVal("&amp;C17&amp;",ImpliedVolatility,""Black"")","Close")</f>
        <v>62.893000000000001</v>
      </c>
      <c r="E17" s="53">
        <f>RTD("cqg.rtd", ,"ContractData",C17, "COI",, "T")</f>
        <v>75</v>
      </c>
      <c r="F17" s="54">
        <f>RTD("cqg.rtd", ,"ContractData",C17, "BidAskorTradeTiMe",, "T")</f>
        <v>0.4465277777777778</v>
      </c>
      <c r="G17" s="54">
        <f t="shared" ca="1" si="1"/>
        <v>43391.449017361112</v>
      </c>
      <c r="H17" s="55" t="str">
        <f t="shared" si="2"/>
        <v>3000</v>
      </c>
      <c r="I17" s="59" t="str">
        <f>RTD("cqg.rtd", ,"ContractData",C17, "LastTradeToday",, "B")</f>
        <v/>
      </c>
      <c r="J17" s="53" t="str">
        <f>RTD("cqg.rtd", ,"ContractData",C17, "Bid",, "B")</f>
        <v/>
      </c>
      <c r="K17" s="59" t="str">
        <f>RTD("cqg.rtd", ,"ContractData",C17, "Ask",, "B")</f>
        <v>0'1</v>
      </c>
      <c r="L17" s="53">
        <f>RTD("cqg.rtd", ,"ContractData",C17, "T_CVol",, "T")</f>
        <v>0</v>
      </c>
      <c r="M17" s="59" t="e">
        <f t="shared" si="3"/>
        <v>#N/A</v>
      </c>
    </row>
    <row r="18" spans="1:13" x14ac:dyDescent="0.3">
      <c r="C18" s="53" t="str">
        <f t="shared" si="0"/>
        <v>P.US.ZCEX183050</v>
      </c>
      <c r="D18" s="53">
        <f>RTD("cqg.rtd",,"ContractData","OptVal("&amp;C18&amp;",ImpliedVolatility,""Black"")","Close")</f>
        <v>58.533999999999999</v>
      </c>
      <c r="E18" s="53">
        <f>RTD("cqg.rtd", ,"ContractData",C18, "COI",, "T")</f>
        <v>123</v>
      </c>
      <c r="F18" s="54">
        <f>RTD("cqg.rtd", ,"ContractData",C18, "BidAskorTradeTiMe",, "T")</f>
        <v>0.4465277777777778</v>
      </c>
      <c r="G18" s="54">
        <f t="shared" ca="1" si="1"/>
        <v>43391.449017361112</v>
      </c>
      <c r="H18" s="55" t="str">
        <f t="shared" si="2"/>
        <v>3050</v>
      </c>
      <c r="I18" s="59" t="str">
        <f>RTD("cqg.rtd", ,"ContractData",C18, "LastTradeToday",, "B")</f>
        <v/>
      </c>
      <c r="J18" s="53" t="str">
        <f>RTD("cqg.rtd", ,"ContractData",C18, "Bid",, "B")</f>
        <v/>
      </c>
      <c r="K18" s="59" t="str">
        <f>RTD("cqg.rtd", ,"ContractData",C18, "Ask",, "B")</f>
        <v>0'1</v>
      </c>
      <c r="L18" s="53">
        <f>RTD("cqg.rtd", ,"ContractData",C18, "T_CVol",, "T")</f>
        <v>0</v>
      </c>
      <c r="M18" s="59" t="e">
        <f t="shared" si="3"/>
        <v>#N/A</v>
      </c>
    </row>
    <row r="19" spans="1:13" x14ac:dyDescent="0.3">
      <c r="C19" s="53" t="str">
        <f t="shared" si="0"/>
        <v>P.US.ZCEX183100</v>
      </c>
      <c r="D19" s="53">
        <f>RTD("cqg.rtd",,"ContractData","OptVal("&amp;C19&amp;",ImpliedVolatility,""Black"")","Close")</f>
        <v>54.218000000000004</v>
      </c>
      <c r="E19" s="53">
        <f>RTD("cqg.rtd", ,"ContractData",C19, "COI",, "T")</f>
        <v>375</v>
      </c>
      <c r="F19" s="54">
        <f>RTD("cqg.rtd", ,"ContractData",C19, "BidAskorTradeTiMe",, "T")</f>
        <v>0.4465277777777778</v>
      </c>
      <c r="G19" s="54">
        <f t="shared" ca="1" si="1"/>
        <v>43391.449017361112</v>
      </c>
      <c r="H19" s="55" t="str">
        <f t="shared" si="2"/>
        <v>3100</v>
      </c>
      <c r="I19" s="59" t="str">
        <f>RTD("cqg.rtd", ,"ContractData",C19, "LastTradeToday",, "B")</f>
        <v/>
      </c>
      <c r="J19" s="53" t="str">
        <f>RTD("cqg.rtd", ,"ContractData",C19, "Bid",, "B")</f>
        <v/>
      </c>
      <c r="K19" s="59" t="str">
        <f>RTD("cqg.rtd", ,"ContractData",C19, "Ask",, "B")</f>
        <v>0'1</v>
      </c>
      <c r="L19" s="53">
        <f>RTD("cqg.rtd", ,"ContractData",C19, "T_CVol",, "T")</f>
        <v>0</v>
      </c>
      <c r="M19" s="59" t="e">
        <f t="shared" si="3"/>
        <v>#N/A</v>
      </c>
    </row>
    <row r="20" spans="1:13" x14ac:dyDescent="0.3">
      <c r="C20" s="53" t="str">
        <f t="shared" si="0"/>
        <v>P.US.ZCEX183150</v>
      </c>
      <c r="D20" s="53">
        <f>RTD("cqg.rtd",,"ContractData","OptVal("&amp;C20&amp;",ImpliedVolatility,""Black"")","Close")</f>
        <v>49.935000000000002</v>
      </c>
      <c r="E20" s="53">
        <f>RTD("cqg.rtd", ,"ContractData",C20, "COI",, "T")</f>
        <v>267</v>
      </c>
      <c r="F20" s="54">
        <f>RTD("cqg.rtd", ,"ContractData",C20, "BidAskorTradeTiMe",, "T")</f>
        <v>0.4465277777777778</v>
      </c>
      <c r="G20" s="54">
        <f t="shared" ca="1" si="1"/>
        <v>43391.449017361112</v>
      </c>
      <c r="H20" s="55" t="str">
        <f t="shared" si="2"/>
        <v>3150</v>
      </c>
      <c r="I20" s="59" t="str">
        <f>RTD("cqg.rtd", ,"ContractData",C20, "LastTradeToday",, "B")</f>
        <v/>
      </c>
      <c r="J20" s="53" t="str">
        <f>RTD("cqg.rtd", ,"ContractData",C20, "Bid",, "B")</f>
        <v/>
      </c>
      <c r="K20" s="59" t="str">
        <f>RTD("cqg.rtd", ,"ContractData",C20, "Ask",, "B")</f>
        <v>0'1</v>
      </c>
      <c r="L20" s="53">
        <f>RTD("cqg.rtd", ,"ContractData",C20, "T_CVol",, "T")</f>
        <v>0</v>
      </c>
      <c r="M20" s="59" t="e">
        <f t="shared" si="3"/>
        <v>#N/A</v>
      </c>
    </row>
    <row r="21" spans="1:13" x14ac:dyDescent="0.3">
      <c r="C21" s="53" t="str">
        <f t="shared" si="0"/>
        <v>P.US.ZCEX183200</v>
      </c>
      <c r="D21" s="53">
        <f>RTD("cqg.rtd",,"ContractData","OptVal("&amp;C21&amp;",ImpliedVolatility,""Black"")","Close")</f>
        <v>45.866</v>
      </c>
      <c r="E21" s="53">
        <f>RTD("cqg.rtd", ,"ContractData",C21, "COI",, "T")</f>
        <v>540</v>
      </c>
      <c r="F21" s="54">
        <f>RTD("cqg.rtd", ,"ContractData",C21, "BidAskorTradeTiMe",, "T")</f>
        <v>0.44722222222222224</v>
      </c>
      <c r="G21" s="54">
        <f t="shared" ca="1" si="1"/>
        <v>43391.449017361112</v>
      </c>
      <c r="H21" s="55" t="str">
        <f t="shared" si="2"/>
        <v>3200</v>
      </c>
      <c r="I21" s="59" t="str">
        <f>RTD("cqg.rtd", ,"ContractData",C21, "LastTradeToday",, "B")</f>
        <v/>
      </c>
      <c r="J21" s="53" t="str">
        <f>RTD("cqg.rtd", ,"ContractData",C21, "Bid",, "B")</f>
        <v/>
      </c>
      <c r="K21" s="59" t="str">
        <f>RTD("cqg.rtd", ,"ContractData",C21, "Ask",, "B")</f>
        <v>0'1</v>
      </c>
      <c r="L21" s="53">
        <f>RTD("cqg.rtd", ,"ContractData",C21, "T_CVol",, "T")</f>
        <v>0</v>
      </c>
      <c r="M21" s="59" t="e">
        <f t="shared" si="3"/>
        <v>#N/A</v>
      </c>
    </row>
    <row r="22" spans="1:13" x14ac:dyDescent="0.3">
      <c r="C22" s="53" t="str">
        <f t="shared" si="0"/>
        <v>P.US.ZCEX183250</v>
      </c>
      <c r="D22" s="53">
        <f>RTD("cqg.rtd",,"ContractData","OptVal("&amp;C22&amp;",ImpliedVolatility,""Black"")","Close")</f>
        <v>41.637999999999998</v>
      </c>
      <c r="E22" s="53">
        <f>RTD("cqg.rtd", ,"ContractData",C22, "COI",, "T")</f>
        <v>1015</v>
      </c>
      <c r="F22" s="54">
        <f>RTD("cqg.rtd", ,"ContractData",C22, "BidAskorTradeTiMe",, "T")</f>
        <v>0.44722222222222224</v>
      </c>
      <c r="G22" s="54">
        <f t="shared" ca="1" si="1"/>
        <v>43391.449017361112</v>
      </c>
      <c r="H22" s="55" t="str">
        <f t="shared" si="2"/>
        <v>3250</v>
      </c>
      <c r="I22" s="59" t="str">
        <f>RTD("cqg.rtd", ,"ContractData",C22, "LastTradeToday",, "B")</f>
        <v/>
      </c>
      <c r="J22" s="53" t="str">
        <f>RTD("cqg.rtd", ,"ContractData",C22, "Bid",, "B")</f>
        <v/>
      </c>
      <c r="K22" s="59" t="str">
        <f>RTD("cqg.rtd", ,"ContractData",C22, "Ask",, "B")</f>
        <v>0'1</v>
      </c>
      <c r="L22" s="53">
        <f>RTD("cqg.rtd", ,"ContractData",C22, "T_CVol",, "T")</f>
        <v>0</v>
      </c>
      <c r="M22" s="59" t="e">
        <f t="shared" si="3"/>
        <v>#N/A</v>
      </c>
    </row>
    <row r="23" spans="1:13" x14ac:dyDescent="0.3">
      <c r="C23" s="53" t="str">
        <f t="shared" si="0"/>
        <v>P.US.ZCEX183300</v>
      </c>
      <c r="D23" s="53">
        <f>RTD("cqg.rtd",,"ContractData","OptVal("&amp;C23&amp;",ImpliedVolatility,""Black"")","Close")</f>
        <v>37.436</v>
      </c>
      <c r="E23" s="53">
        <f>RTD("cqg.rtd", ,"ContractData",C23, "COI",, "T")</f>
        <v>2408</v>
      </c>
      <c r="F23" s="54">
        <f>RTD("cqg.rtd", ,"ContractData",C23, "BidAskorTradeTiMe",, "T")</f>
        <v>0.44722222222222224</v>
      </c>
      <c r="G23" s="54">
        <f t="shared" ca="1" si="1"/>
        <v>43391.449017361112</v>
      </c>
      <c r="H23" s="55" t="str">
        <f t="shared" si="2"/>
        <v>3300</v>
      </c>
      <c r="I23" s="59" t="str">
        <f>RTD("cqg.rtd", ,"ContractData",C23, "LastTradeToday",, "B")</f>
        <v/>
      </c>
      <c r="J23" s="53" t="str">
        <f>RTD("cqg.rtd", ,"ContractData",C23, "Bid",, "B")</f>
        <v/>
      </c>
      <c r="K23" s="59" t="str">
        <f>RTD("cqg.rtd", ,"ContractData",C23, "Ask",, "B")</f>
        <v>0'1</v>
      </c>
      <c r="L23" s="53">
        <f>RTD("cqg.rtd", ,"ContractData",C23, "T_CVol",, "T")</f>
        <v>0</v>
      </c>
      <c r="M23" s="59" t="e">
        <f>IF(L23&lt;&gt;0,D23,NA())</f>
        <v>#N/A</v>
      </c>
    </row>
    <row r="24" spans="1:13" x14ac:dyDescent="0.3">
      <c r="C24" s="53" t="str">
        <f t="shared" si="0"/>
        <v>P.US.ZCEX183350</v>
      </c>
      <c r="D24" s="53">
        <f>RTD("cqg.rtd",,"ContractData","OptVal("&amp;C24&amp;",ImpliedVolatility,""Black"")","Close")</f>
        <v>33.241999999999997</v>
      </c>
      <c r="E24" s="53">
        <f>RTD("cqg.rtd", ,"ContractData",C24, "COI",, "T")</f>
        <v>3879</v>
      </c>
      <c r="F24" s="54">
        <f>RTD("cqg.rtd", ,"ContractData",C24, "BidAskorTradeTiMe",, "T")</f>
        <v>0.44722222222222224</v>
      </c>
      <c r="G24" s="54">
        <f t="shared" ca="1" si="1"/>
        <v>43391.449017361112</v>
      </c>
      <c r="H24" s="55" t="str">
        <f t="shared" si="2"/>
        <v>3350</v>
      </c>
      <c r="I24" s="59" t="str">
        <f>RTD("cqg.rtd", ,"ContractData",C24, "LastTradeToday",, "B")</f>
        <v/>
      </c>
      <c r="J24" s="53" t="str">
        <f>RTD("cqg.rtd", ,"ContractData",C24, "Bid",, "B")</f>
        <v/>
      </c>
      <c r="K24" s="59" t="str">
        <f>RTD("cqg.rtd", ,"ContractData",C24, "Ask",, "B")</f>
        <v>0'1</v>
      </c>
      <c r="L24" s="53">
        <f>RTD("cqg.rtd", ,"ContractData",C24, "T_CVol",, "T")</f>
        <v>7</v>
      </c>
      <c r="M24" s="59">
        <f t="shared" si="3"/>
        <v>33.241999999999997</v>
      </c>
    </row>
    <row r="25" spans="1:13" x14ac:dyDescent="0.3">
      <c r="C25" s="53" t="str">
        <f t="shared" si="0"/>
        <v>P.US.ZCEX183400</v>
      </c>
      <c r="D25" s="53">
        <f>RTD("cqg.rtd",,"ContractData","OptVal("&amp;C25&amp;",ImpliedVolatility,""Black"")","Close")</f>
        <v>29.048999999999999</v>
      </c>
      <c r="E25" s="53">
        <f>RTD("cqg.rtd", ,"ContractData",C25, "COI",, "T")</f>
        <v>6327</v>
      </c>
      <c r="F25" s="54">
        <f>RTD("cqg.rtd", ,"ContractData",C25, "BidAskorTradeTiMe",, "T")</f>
        <v>0.44722222222222224</v>
      </c>
      <c r="G25" s="54">
        <f t="shared" ca="1" si="1"/>
        <v>43391.449017361112</v>
      </c>
      <c r="H25" s="55" t="str">
        <f t="shared" si="2"/>
        <v>3400</v>
      </c>
      <c r="I25" s="59" t="str">
        <f>RTD("cqg.rtd", ,"ContractData",C25, "LastTradeToday",, "B")</f>
        <v/>
      </c>
      <c r="J25" s="53" t="str">
        <f>RTD("cqg.rtd", ,"ContractData",C25, "Bid",, "B")</f>
        <v/>
      </c>
      <c r="K25" s="59" t="str">
        <f>RTD("cqg.rtd", ,"ContractData",C25, "Ask",, "B")</f>
        <v>0'1</v>
      </c>
      <c r="L25" s="53">
        <f>RTD("cqg.rtd", ,"ContractData",C25, "T_CVol",, "T")</f>
        <v>0</v>
      </c>
      <c r="M25" s="59" t="e">
        <f t="shared" si="3"/>
        <v>#N/A</v>
      </c>
    </row>
    <row r="26" spans="1:13" x14ac:dyDescent="0.3">
      <c r="C26" s="53" t="str">
        <f t="shared" si="0"/>
        <v>P.US.ZCEX183450</v>
      </c>
      <c r="D26" s="53">
        <f>RTD("cqg.rtd",,"ContractData","OptVal("&amp;C26&amp;",ImpliedVolatility,""Black"")","Close")</f>
        <v>24.841000000000001</v>
      </c>
      <c r="E26" s="53">
        <f>RTD("cqg.rtd", ,"ContractData",C26, "COI",, "T")</f>
        <v>7603</v>
      </c>
      <c r="F26" s="54">
        <f>RTD("cqg.rtd", ,"ContractData",C26, "BidAskorTradeTiMe",, "T")</f>
        <v>0.44791666666666669</v>
      </c>
      <c r="G26" s="54">
        <f t="shared" ca="1" si="1"/>
        <v>43391.449017361112</v>
      </c>
      <c r="H26" s="55" t="str">
        <f t="shared" si="2"/>
        <v>3450</v>
      </c>
      <c r="I26" s="59" t="str">
        <f>RTD("cqg.rtd", ,"ContractData",C26, "LastTradeToday",, "B")</f>
        <v/>
      </c>
      <c r="J26" s="53" t="str">
        <f>RTD("cqg.rtd", ,"ContractData",C26, "Bid",, "B")</f>
        <v/>
      </c>
      <c r="K26" s="59" t="str">
        <f>RTD("cqg.rtd", ,"ContractData",C26, "Ask",, "B")</f>
        <v>0'1</v>
      </c>
      <c r="L26" s="53">
        <f>RTD("cqg.rtd", ,"ContractData",C26, "T_CVol",, "T")</f>
        <v>0</v>
      </c>
      <c r="M26" s="59" t="e">
        <f t="shared" si="3"/>
        <v>#N/A</v>
      </c>
    </row>
    <row r="27" spans="1:13" x14ac:dyDescent="0.3">
      <c r="C27" s="53" t="str">
        <f t="shared" si="0"/>
        <v>P.US.ZCEX183500</v>
      </c>
      <c r="D27" s="53">
        <f>RTD("cqg.rtd",,"ContractData","OptVal("&amp;C27&amp;",ImpliedVolatility,""Black"")","Close")</f>
        <v>20.599</v>
      </c>
      <c r="E27" s="53">
        <f>RTD("cqg.rtd", ,"ContractData",C27, "COI",, "T")</f>
        <v>9221</v>
      </c>
      <c r="F27" s="54">
        <f>RTD("cqg.rtd", ,"ContractData",C27, "BidAskorTradeTiMe",, "T")</f>
        <v>0.44722222222222224</v>
      </c>
      <c r="G27" s="54">
        <f t="shared" ca="1" si="1"/>
        <v>43391.449017361112</v>
      </c>
      <c r="H27" s="55" t="str">
        <f t="shared" si="2"/>
        <v>3500</v>
      </c>
      <c r="I27" s="59" t="str">
        <f>RTD("cqg.rtd", ,"ContractData",C27, "LastTradeToday",, "B")</f>
        <v/>
      </c>
      <c r="J27" s="53" t="str">
        <f>RTD("cqg.rtd", ,"ContractData",C27, "Bid",, "B")</f>
        <v/>
      </c>
      <c r="K27" s="59" t="str">
        <f>RTD("cqg.rtd", ,"ContractData",C27, "Ask",, "B")</f>
        <v>0'1</v>
      </c>
      <c r="L27" s="53">
        <f>RTD("cqg.rtd", ,"ContractData",C27, "T_CVol",, "T")</f>
        <v>0</v>
      </c>
      <c r="M27" s="59" t="e">
        <f t="shared" si="3"/>
        <v>#N/A</v>
      </c>
    </row>
    <row r="28" spans="1:13" x14ac:dyDescent="0.3">
      <c r="C28" s="53" t="str">
        <f t="shared" si="0"/>
        <v>P.US.ZCEX183550</v>
      </c>
      <c r="D28" s="53">
        <f>RTD("cqg.rtd",,"ContractData","OptVal("&amp;C28&amp;",ImpliedVolatility,""Black"")","Close")</f>
        <v>18.677</v>
      </c>
      <c r="E28" s="53">
        <f>RTD("cqg.rtd", ,"ContractData",C28, "COI",, "T")</f>
        <v>8480</v>
      </c>
      <c r="F28" s="54">
        <f>RTD("cqg.rtd", ,"ContractData",C28, "BidAskorTradeTiMe",, "T")</f>
        <v>0.44722222222222224</v>
      </c>
      <c r="G28" s="54">
        <f t="shared" ca="1" si="1"/>
        <v>43391.449017361112</v>
      </c>
      <c r="H28" s="55" t="str">
        <f t="shared" si="2"/>
        <v>3550</v>
      </c>
      <c r="I28" s="59" t="str">
        <f>RTD("cqg.rtd", ,"ContractData",C28, "LastTradeToday",, "B")</f>
        <v/>
      </c>
      <c r="J28" s="53" t="str">
        <f>RTD("cqg.rtd", ,"ContractData",C28, "Bid",, "B")</f>
        <v>0'1</v>
      </c>
      <c r="K28" s="59" t="str">
        <f>RTD("cqg.rtd", ,"ContractData",C28, "Ask",, "B")</f>
        <v>0'2</v>
      </c>
      <c r="L28" s="53">
        <f>RTD("cqg.rtd", ,"ContractData",C28, "T_CVol",, "T")</f>
        <v>25</v>
      </c>
      <c r="M28" s="59">
        <f t="shared" si="3"/>
        <v>18.677</v>
      </c>
    </row>
    <row r="29" spans="1:13" x14ac:dyDescent="0.3">
      <c r="C29" s="53" t="str">
        <f t="shared" si="0"/>
        <v>P.US.ZCEX183600</v>
      </c>
      <c r="D29" s="53">
        <f>RTD("cqg.rtd",,"ContractData","OptVal("&amp;C29&amp;",ImpliedVolatility,""Black"")","Close")</f>
        <v>15.018000000000001</v>
      </c>
      <c r="E29" s="53">
        <f>RTD("cqg.rtd", ,"ContractData",C29, "COI",, "T")</f>
        <v>8382</v>
      </c>
      <c r="F29" s="54">
        <f>RTD("cqg.rtd", ,"ContractData",C29, "BidAskorTradeTiMe",, "T")</f>
        <v>0.44791666666666669</v>
      </c>
      <c r="G29" s="54">
        <f t="shared" ca="1" si="1"/>
        <v>43391.449017361112</v>
      </c>
      <c r="H29" s="55" t="str">
        <f t="shared" si="2"/>
        <v>3600</v>
      </c>
      <c r="I29" s="59" t="str">
        <f>RTD("cqg.rtd", ,"ContractData",C29, "LastTradeToday",, "B")</f>
        <v>0'3</v>
      </c>
      <c r="J29" s="53" t="str">
        <f>RTD("cqg.rtd", ,"ContractData",C29, "Bid",, "B")</f>
        <v>0'3</v>
      </c>
      <c r="K29" s="59" t="str">
        <f>RTD("cqg.rtd", ,"ContractData",C29, "Ask",, "B")</f>
        <v>0'4</v>
      </c>
      <c r="L29" s="53">
        <f>RTD("cqg.rtd", ,"ContractData",C29, "T_CVol",, "T")</f>
        <v>1346</v>
      </c>
      <c r="M29" s="59">
        <f t="shared" si="3"/>
        <v>15.018000000000001</v>
      </c>
    </row>
    <row r="30" spans="1:13" x14ac:dyDescent="0.3">
      <c r="A30" s="53">
        <f>'Main Display'!F6</f>
        <v>50</v>
      </c>
      <c r="C30" s="53" t="str">
        <f>LEFT(C31,SEARCH($B$31,C31))&amp;TEXT(RIGHT(C31,(LEN(C31)-SEARCH($B$31,C31))),"#")-$A$30</f>
        <v>P.US.ZCEX183650</v>
      </c>
      <c r="D30" s="53">
        <f>RTD("cqg.rtd",,"ContractData","OptVal("&amp;C30&amp;",ImpliedVolatility,""Black"")","Close")</f>
        <v>15.178000000000001</v>
      </c>
      <c r="E30" s="53">
        <f>RTD("cqg.rtd", ,"ContractData",C30, "COI",, "T")</f>
        <v>4942</v>
      </c>
      <c r="F30" s="54">
        <f>RTD("cqg.rtd", ,"ContractData",C30, "BidAskorTradeTiMe",, "T")</f>
        <v>0.44791666666666669</v>
      </c>
      <c r="G30" s="54">
        <f t="shared" ca="1" si="1"/>
        <v>43391.449017361112</v>
      </c>
      <c r="H30" s="55" t="str">
        <f t="shared" si="2"/>
        <v>3650</v>
      </c>
      <c r="I30" s="59" t="str">
        <f>RTD("cqg.rtd", ,"ContractData",C30, "LastTradeToday",, "B")</f>
        <v>1'1</v>
      </c>
      <c r="J30" s="53" t="str">
        <f>RTD("cqg.rtd", ,"ContractData",C30, "Bid",, "B")</f>
        <v>1'0</v>
      </c>
      <c r="K30" s="59" t="str">
        <f>RTD("cqg.rtd", ,"ContractData",C30, "Ask",, "B")</f>
        <v>1'2</v>
      </c>
      <c r="L30" s="53">
        <f>RTD("cqg.rtd", ,"ContractData",C30, "T_CVol",, "T")</f>
        <v>1938</v>
      </c>
      <c r="M30" s="59">
        <f t="shared" si="3"/>
        <v>15.178000000000001</v>
      </c>
    </row>
    <row r="31" spans="1:13" x14ac:dyDescent="0.3">
      <c r="A31" s="53" t="str">
        <f>'Main Display'!D5</f>
        <v>ZCE</v>
      </c>
      <c r="B31" s="53" t="str">
        <f>'Main Display'!E6</f>
        <v>?1</v>
      </c>
      <c r="C31" s="53" t="str">
        <f>RTD("cqg.rtd", ,"ContractData","P.US."&amp;A31&amp;B31, "Symbol",, "T")</f>
        <v>P.US.ZCEX183700</v>
      </c>
      <c r="D31" s="53">
        <f>RTD("cqg.rtd",,"ContractData","OptVal("&amp;C31&amp;",ImpliedVolatility,""Black"")","Close")</f>
        <v>15.414999999999999</v>
      </c>
      <c r="E31" s="53">
        <f>RTD("cqg.rtd", ,"ContractData",C31, "COI",, "T")</f>
        <v>7117</v>
      </c>
      <c r="F31" s="54">
        <f>RTD("cqg.rtd", ,"ContractData",C31, "BidAskorTradeTiMe",, "T")</f>
        <v>0.44861111111111113</v>
      </c>
      <c r="G31" s="54">
        <f t="shared" ca="1" si="1"/>
        <v>43391.449017361112</v>
      </c>
      <c r="H31" s="55" t="str">
        <f t="shared" si="2"/>
        <v>3700</v>
      </c>
      <c r="I31" s="59" t="str">
        <f>RTD("cqg.rtd", ,"ContractData",C31, "LastTradeToday",, "B")</f>
        <v>3'0</v>
      </c>
      <c r="J31" s="53" t="str">
        <f>RTD("cqg.rtd", ,"ContractData",C31, "Bid",, "B")</f>
        <v>2'7</v>
      </c>
      <c r="K31" s="59" t="str">
        <f>RTD("cqg.rtd", ,"ContractData",C31, "Ask",, "B")</f>
        <v>3'1</v>
      </c>
      <c r="L31" s="53">
        <f>RTD("cqg.rtd", ,"ContractData",C31, "T_CVol",, "T")</f>
        <v>1799</v>
      </c>
      <c r="M31" s="59">
        <f t="shared" si="3"/>
        <v>15.414999999999999</v>
      </c>
    </row>
    <row r="32" spans="1:13" x14ac:dyDescent="0.3">
      <c r="C32" s="53" t="str">
        <f>LEFT(C31,SEARCH($B$31,C31))&amp;TEXT(RIGHT(C31,(LEN(C31)-SEARCH($B$31,C31))),"#")+$A$30</f>
        <v>P.US.ZCEX183750</v>
      </c>
      <c r="D32" s="53">
        <f>RTD("cqg.rtd",,"ContractData","OptVal("&amp;C32&amp;",ImpliedVolatility,""Black"")","Close")</f>
        <v>14.202999999999999</v>
      </c>
      <c r="E32" s="53">
        <f>RTD("cqg.rtd", ,"ContractData",C32, "COI",, "T")</f>
        <v>3213</v>
      </c>
      <c r="F32" s="54">
        <f>RTD("cqg.rtd", ,"ContractData",C32, "BidAskorTradeTiMe",, "T")</f>
        <v>0.44861111111111113</v>
      </c>
      <c r="G32" s="54">
        <f t="shared" ca="1" si="1"/>
        <v>43391.449017361112</v>
      </c>
      <c r="H32" s="55" t="str">
        <f t="shared" si="2"/>
        <v>3750</v>
      </c>
      <c r="I32" s="59" t="str">
        <f>RTD("cqg.rtd", ,"ContractData",C32, "LastTradeToday",, "B")</f>
        <v>6'1</v>
      </c>
      <c r="J32" s="53" t="str">
        <f>RTD("cqg.rtd", ,"ContractData",C32, "Bid",, "B")</f>
        <v>5'7</v>
      </c>
      <c r="K32" s="59" t="str">
        <f>RTD("cqg.rtd", ,"ContractData",C32, "Ask",, "B")</f>
        <v>6'1</v>
      </c>
      <c r="L32" s="53">
        <f>RTD("cqg.rtd", ,"ContractData",C32, "T_CVol",, "T")</f>
        <v>549</v>
      </c>
      <c r="M32" s="59">
        <f t="shared" si="3"/>
        <v>14.202999999999999</v>
      </c>
    </row>
    <row r="33" spans="3:13" x14ac:dyDescent="0.3">
      <c r="C33" s="53" t="str">
        <f t="shared" ref="C33:C61" si="4">LEFT(C32,SEARCH($B$31,C32))&amp;TEXT(RIGHT(C32,(LEN(C32)-SEARCH($B$31,C32))),"#")+$A$30</f>
        <v>P.US.ZCEX183800</v>
      </c>
      <c r="D33" s="53">
        <f>RTD("cqg.rtd",,"ContractData","OptVal("&amp;C33&amp;",ImpliedVolatility,""Black"")","Close")</f>
        <v>17.756</v>
      </c>
      <c r="E33" s="53">
        <f>RTD("cqg.rtd", ,"ContractData",C33, "COI",, "T")</f>
        <v>989</v>
      </c>
      <c r="F33" s="54">
        <f>RTD("cqg.rtd", ,"ContractData",C33, "BidAskorTradeTiMe",, "T")</f>
        <v>0.4465277777777778</v>
      </c>
      <c r="G33" s="54">
        <f t="shared" ca="1" si="1"/>
        <v>43391.449017361112</v>
      </c>
      <c r="H33" s="55" t="str">
        <f t="shared" si="2"/>
        <v>3800</v>
      </c>
      <c r="I33" s="59" t="str">
        <f>RTD("cqg.rtd", ,"ContractData",C33, "LastTradeToday",, "B")</f>
        <v>10'0</v>
      </c>
      <c r="J33" s="53" t="str">
        <f>RTD("cqg.rtd", ,"ContractData",C33, "Bid",, "B")</f>
        <v>9'7</v>
      </c>
      <c r="K33" s="59" t="str">
        <f>RTD("cqg.rtd", ,"ContractData",C33, "Ask",, "B")</f>
        <v>10'3</v>
      </c>
      <c r="L33" s="53">
        <f>RTD("cqg.rtd", ,"ContractData",C33, "T_CVol",, "T")</f>
        <v>91</v>
      </c>
      <c r="M33" s="59">
        <f t="shared" si="3"/>
        <v>17.756</v>
      </c>
    </row>
    <row r="34" spans="3:13" x14ac:dyDescent="0.3">
      <c r="C34" s="53" t="str">
        <f t="shared" si="4"/>
        <v>P.US.ZCEX183850</v>
      </c>
      <c r="D34" s="53" t="str">
        <f>RTD("cqg.rtd",,"ContractData","OptVal("&amp;C34&amp;",ImpliedVolatility,""Black"")","Close")</f>
        <v/>
      </c>
      <c r="E34" s="53">
        <f>RTD("cqg.rtd", ,"ContractData",C34, "COI",, "T")</f>
        <v>1788</v>
      </c>
      <c r="F34" s="54">
        <f>RTD("cqg.rtd", ,"ContractData",C34, "BidAskorTradeTiMe",, "T")</f>
        <v>0.44166666666666665</v>
      </c>
      <c r="G34" s="54">
        <f t="shared" ca="1" si="1"/>
        <v>43391.449017361112</v>
      </c>
      <c r="H34" s="55" t="str">
        <f t="shared" si="2"/>
        <v>3850</v>
      </c>
      <c r="I34" s="59" t="str">
        <f>RTD("cqg.rtd", ,"ContractData",C34, "LastTradeToday",, "B")</f>
        <v/>
      </c>
      <c r="J34" s="53" t="str">
        <f>RTD("cqg.rtd", ,"ContractData",C34, "Bid",, "B")</f>
        <v>12'1</v>
      </c>
      <c r="K34" s="59" t="str">
        <f>RTD("cqg.rtd", ,"ContractData",C34, "Ask",, "B")</f>
        <v>17'0</v>
      </c>
      <c r="L34" s="53">
        <f>RTD("cqg.rtd", ,"ContractData",C34, "T_CVol",, "T")</f>
        <v>0</v>
      </c>
      <c r="M34" s="59" t="e">
        <f t="shared" si="3"/>
        <v>#N/A</v>
      </c>
    </row>
    <row r="35" spans="3:13" x14ac:dyDescent="0.3">
      <c r="C35" s="53" t="str">
        <f t="shared" si="4"/>
        <v>P.US.ZCEX183900</v>
      </c>
      <c r="D35" s="53" t="str">
        <f>RTD("cqg.rtd",,"ContractData","OptVal("&amp;C35&amp;",ImpliedVolatility,""Black"")","Close")</f>
        <v/>
      </c>
      <c r="E35" s="53">
        <f>RTD("cqg.rtd", ,"ContractData",C35, "COI",, "T")</f>
        <v>61</v>
      </c>
      <c r="F35" s="54">
        <f>RTD("cqg.rtd", ,"ContractData",C35, "BidAskorTradeTiMe",, "T")</f>
        <v>0.44166666666666665</v>
      </c>
      <c r="G35" s="54">
        <f t="shared" ca="1" si="1"/>
        <v>43391.449017361112</v>
      </c>
      <c r="H35" s="55" t="str">
        <f t="shared" si="2"/>
        <v>3900</v>
      </c>
      <c r="I35" s="59" t="str">
        <f>RTD("cqg.rtd", ,"ContractData",C35, "LastTradeToday",, "B")</f>
        <v/>
      </c>
      <c r="J35" s="53" t="str">
        <f>RTD("cqg.rtd", ,"ContractData",C35, "Bid",, "B")</f>
        <v>17'2</v>
      </c>
      <c r="K35" s="59" t="str">
        <f>RTD("cqg.rtd", ,"ContractData",C35, "Ask",, "B")</f>
        <v>21'2</v>
      </c>
      <c r="L35" s="53">
        <f>RTD("cqg.rtd", ,"ContractData",C35, "T_CVol",, "T")</f>
        <v>0</v>
      </c>
      <c r="M35" s="59" t="e">
        <f t="shared" si="3"/>
        <v>#N/A</v>
      </c>
    </row>
    <row r="36" spans="3:13" x14ac:dyDescent="0.3">
      <c r="C36" s="53" t="str">
        <f t="shared" si="4"/>
        <v>P.US.ZCEX183950</v>
      </c>
      <c r="D36" s="53" t="str">
        <f>RTD("cqg.rtd",,"ContractData","OptVal("&amp;C36&amp;",ImpliedVolatility,""Black"")","Close")</f>
        <v/>
      </c>
      <c r="E36" s="53">
        <f>RTD("cqg.rtd", ,"ContractData",C36, "COI",, "T")</f>
        <v>2</v>
      </c>
      <c r="F36" s="54">
        <f>RTD("cqg.rtd", ,"ContractData",C36, "BidAskorTradeTiMe",, "T")</f>
        <v>0.44166666666666665</v>
      </c>
      <c r="G36" s="54">
        <f t="shared" ca="1" si="1"/>
        <v>43391.449017361112</v>
      </c>
      <c r="H36" s="55" t="str">
        <f t="shared" si="2"/>
        <v>3950</v>
      </c>
      <c r="I36" s="59" t="str">
        <f>RTD("cqg.rtd", ,"ContractData",C36, "LastTradeToday",, "B")</f>
        <v/>
      </c>
      <c r="J36" s="53" t="str">
        <f>RTD("cqg.rtd", ,"ContractData",C36, "Bid",, "B")</f>
        <v>22'2</v>
      </c>
      <c r="K36" s="59" t="str">
        <f>RTD("cqg.rtd", ,"ContractData",C36, "Ask",, "B")</f>
        <v>26'0</v>
      </c>
      <c r="L36" s="53">
        <f>RTD("cqg.rtd", ,"ContractData",C36, "T_CVol",, "T")</f>
        <v>0</v>
      </c>
      <c r="M36" s="59" t="e">
        <f t="shared" si="3"/>
        <v>#N/A</v>
      </c>
    </row>
    <row r="37" spans="3:13" x14ac:dyDescent="0.3">
      <c r="C37" s="53" t="str">
        <f t="shared" si="4"/>
        <v>P.US.ZCEX184000</v>
      </c>
      <c r="D37" s="53">
        <f>RTD("cqg.rtd",,"ContractData","OptVal("&amp;C37&amp;",ImpliedVolatility,""Black"")","Close")</f>
        <v>113.56</v>
      </c>
      <c r="E37" s="53">
        <f>RTD("cqg.rtd", ,"ContractData",C37, "COI",, "T")</f>
        <v>29</v>
      </c>
      <c r="F37" s="54">
        <f>RTD("cqg.rtd", ,"ContractData",C37, "BidAskorTradeTiMe",, "T")</f>
        <v>0.43402777777777779</v>
      </c>
      <c r="G37" s="54">
        <f t="shared" ca="1" si="1"/>
        <v>43391.449017361112</v>
      </c>
      <c r="H37" s="55" t="str">
        <f t="shared" si="2"/>
        <v>4000</v>
      </c>
      <c r="I37" s="59" t="str">
        <f>RTD("cqg.rtd", ,"ContractData",C37, "LastTradeToday",, "B")</f>
        <v/>
      </c>
      <c r="J37" s="53" t="str">
        <f>RTD("cqg.rtd", ,"ContractData",C37, "Bid",, "B")</f>
        <v>14'7</v>
      </c>
      <c r="K37" s="59" t="str">
        <f>RTD("cqg.rtd", ,"ContractData",C37, "Ask",, "B")</f>
        <v>43'0</v>
      </c>
      <c r="L37" s="53">
        <f>RTD("cqg.rtd", ,"ContractData",C37, "T_CVol",, "T")</f>
        <v>20</v>
      </c>
      <c r="M37" s="59">
        <f t="shared" si="3"/>
        <v>113.56</v>
      </c>
    </row>
    <row r="38" spans="3:13" x14ac:dyDescent="0.3">
      <c r="C38" s="53" t="str">
        <f t="shared" si="4"/>
        <v>P.US.ZCEX184050</v>
      </c>
      <c r="D38" s="53">
        <f>RTD("cqg.rtd",,"ContractData","OptVal("&amp;C38&amp;",ImpliedVolatility,""Black"")","Close")</f>
        <v>124.97799999999999</v>
      </c>
      <c r="E38" s="53">
        <f>RTD("cqg.rtd", ,"ContractData",C38, "COI",, "T")</f>
        <v>9</v>
      </c>
      <c r="F38" s="54">
        <f>RTD("cqg.rtd", ,"ContractData",C38, "BidAskorTradeTiMe",, "T")</f>
        <v>0.43402777777777779</v>
      </c>
      <c r="G38" s="54">
        <f t="shared" ca="1" si="1"/>
        <v>43391.449017361112</v>
      </c>
      <c r="H38" s="55" t="str">
        <f t="shared" si="2"/>
        <v>4050</v>
      </c>
      <c r="I38" s="59" t="str">
        <f>RTD("cqg.rtd", ,"ContractData",C38, "LastTradeToday",, "B")</f>
        <v/>
      </c>
      <c r="J38" s="53" t="str">
        <f>RTD("cqg.rtd", ,"ContractData",C38, "Bid",, "B")</f>
        <v>19'6</v>
      </c>
      <c r="K38" s="59" t="str">
        <f>RTD("cqg.rtd", ,"ContractData",C38, "Ask",, "B")</f>
        <v>48'7</v>
      </c>
      <c r="L38" s="53">
        <f>RTD("cqg.rtd", ,"ContractData",C38, "T_CVol",, "T")</f>
        <v>0</v>
      </c>
      <c r="M38" s="59" t="e">
        <f t="shared" si="3"/>
        <v>#N/A</v>
      </c>
    </row>
    <row r="39" spans="3:13" x14ac:dyDescent="0.3">
      <c r="C39" s="53" t="str">
        <f t="shared" si="4"/>
        <v>P.US.ZCEX184100</v>
      </c>
      <c r="D39" s="53">
        <f>RTD("cqg.rtd",,"ContractData","OptVal("&amp;C39&amp;",ImpliedVolatility,""Black"")","Close")</f>
        <v>131.84899999999999</v>
      </c>
      <c r="E39" s="53">
        <f>RTD("cqg.rtd", ,"ContractData",C39, "COI",, "T")</f>
        <v>2</v>
      </c>
      <c r="F39" s="54">
        <f>RTD("cqg.rtd", ,"ContractData",C39, "BidAskorTradeTiMe",, "T")</f>
        <v>0.43402777777777779</v>
      </c>
      <c r="G39" s="54">
        <f t="shared" ca="1" si="1"/>
        <v>43391.449017361112</v>
      </c>
      <c r="H39" s="55" t="str">
        <f t="shared" si="2"/>
        <v>4100</v>
      </c>
      <c r="I39" s="59" t="str">
        <f>RTD("cqg.rtd", ,"ContractData",C39, "LastTradeToday",, "B")</f>
        <v/>
      </c>
      <c r="J39" s="53" t="str">
        <f>RTD("cqg.rtd", ,"ContractData",C39, "Bid",, "B")</f>
        <v>24'6</v>
      </c>
      <c r="K39" s="59" t="str">
        <f>RTD("cqg.rtd", ,"ContractData",C39, "Ask",, "B")</f>
        <v>53'7</v>
      </c>
      <c r="L39" s="53">
        <f>RTD("cqg.rtd", ,"ContractData",C39, "T_CVol",, "T")</f>
        <v>0</v>
      </c>
      <c r="M39" s="59" t="e">
        <f t="shared" si="3"/>
        <v>#N/A</v>
      </c>
    </row>
    <row r="40" spans="3:13" x14ac:dyDescent="0.3">
      <c r="C40" s="53" t="str">
        <f t="shared" si="4"/>
        <v>P.US.ZCEX184150</v>
      </c>
      <c r="D40" s="53">
        <f>RTD("cqg.rtd",,"ContractData","OptVal("&amp;C40&amp;",ImpliedVolatility,""Black"")","Close")</f>
        <v>138.465</v>
      </c>
      <c r="E40" s="53">
        <f>RTD("cqg.rtd", ,"ContractData",C40, "COI",, "T")</f>
        <v>165</v>
      </c>
      <c r="F40" s="54">
        <f>RTD("cqg.rtd", ,"ContractData",C40, "BidAskorTradeTiMe",, "T")</f>
        <v>0.43402777777777779</v>
      </c>
      <c r="G40" s="54">
        <f t="shared" ca="1" si="1"/>
        <v>43391.449017361112</v>
      </c>
      <c r="H40" s="55" t="str">
        <f t="shared" si="2"/>
        <v>4150</v>
      </c>
      <c r="I40" s="59" t="str">
        <f>RTD("cqg.rtd", ,"ContractData",C40, "LastTradeToday",, "B")</f>
        <v/>
      </c>
      <c r="J40" s="53" t="str">
        <f>RTD("cqg.rtd", ,"ContractData",C40, "Bid",, "B")</f>
        <v>29'6</v>
      </c>
      <c r="K40" s="59" t="str">
        <f>RTD("cqg.rtd", ,"ContractData",C40, "Ask",, "B")</f>
        <v>58'7</v>
      </c>
      <c r="L40" s="53">
        <f>RTD("cqg.rtd", ,"ContractData",C40, "T_CVol",, "T")</f>
        <v>0</v>
      </c>
      <c r="M40" s="59" t="e">
        <f t="shared" si="3"/>
        <v>#N/A</v>
      </c>
    </row>
    <row r="41" spans="3:13" x14ac:dyDescent="0.3">
      <c r="C41" s="53" t="str">
        <f t="shared" si="4"/>
        <v>P.US.ZCEX184200</v>
      </c>
      <c r="D41" s="53">
        <f>RTD("cqg.rtd",,"ContractData","OptVal("&amp;C41&amp;",ImpliedVolatility,""Black"")","Close")</f>
        <v>144.858</v>
      </c>
      <c r="E41" s="53">
        <f>RTD("cqg.rtd", ,"ContractData",C41, "COI",, "T")</f>
        <v>6</v>
      </c>
      <c r="F41" s="54">
        <f>RTD("cqg.rtd", ,"ContractData",C41, "BidAskorTradeTiMe",, "T")</f>
        <v>0.43402777777777779</v>
      </c>
      <c r="G41" s="54">
        <f t="shared" ca="1" si="1"/>
        <v>43391.449017361112</v>
      </c>
      <c r="H41" s="55" t="str">
        <f t="shared" si="2"/>
        <v>4200</v>
      </c>
      <c r="I41" s="59" t="str">
        <f>RTD("cqg.rtd", ,"ContractData",C41, "LastTradeToday",, "B")</f>
        <v/>
      </c>
      <c r="J41" s="53" t="str">
        <f>RTD("cqg.rtd", ,"ContractData",C41, "Bid",, "B")</f>
        <v>34'6</v>
      </c>
      <c r="K41" s="59" t="str">
        <f>RTD("cqg.rtd", ,"ContractData",C41, "Ask",, "B")</f>
        <v>63'7</v>
      </c>
      <c r="L41" s="53">
        <f>RTD("cqg.rtd", ,"ContractData",C41, "T_CVol",, "T")</f>
        <v>0</v>
      </c>
      <c r="M41" s="59" t="e">
        <f t="shared" si="3"/>
        <v>#N/A</v>
      </c>
    </row>
    <row r="42" spans="3:13" x14ac:dyDescent="0.3">
      <c r="C42" s="53" t="str">
        <f t="shared" si="4"/>
        <v>P.US.ZCEX184250</v>
      </c>
      <c r="D42" s="53">
        <f>RTD("cqg.rtd",,"ContractData","OptVal("&amp;C42&amp;",ImpliedVolatility,""Black"")","Close")</f>
        <v>151.04599999999999</v>
      </c>
      <c r="E42" s="53">
        <f>RTD("cqg.rtd", ,"ContractData",C42, "COI",, "T")</f>
        <v>0</v>
      </c>
      <c r="F42" s="54">
        <f>RTD("cqg.rtd", ,"ContractData",C42, "BidAskorTradeTiMe",, "T")</f>
        <v>0.43402777777777779</v>
      </c>
      <c r="G42" s="54">
        <f t="shared" ca="1" si="1"/>
        <v>43391.449017361112</v>
      </c>
      <c r="H42" s="55" t="str">
        <f t="shared" si="2"/>
        <v>4250</v>
      </c>
      <c r="I42" s="59" t="str">
        <f>RTD("cqg.rtd", ,"ContractData",C42, "LastTradeToday",, "B")</f>
        <v/>
      </c>
      <c r="J42" s="53" t="str">
        <f>RTD("cqg.rtd", ,"ContractData",C42, "Bid",, "B")</f>
        <v>39'6</v>
      </c>
      <c r="K42" s="59" t="str">
        <f>RTD("cqg.rtd", ,"ContractData",C42, "Ask",, "B")</f>
        <v>68'7</v>
      </c>
      <c r="L42" s="53">
        <f>RTD("cqg.rtd", ,"ContractData",C42, "T_CVol",, "T")</f>
        <v>0</v>
      </c>
      <c r="M42" s="59" t="e">
        <f t="shared" si="3"/>
        <v>#N/A</v>
      </c>
    </row>
    <row r="43" spans="3:13" x14ac:dyDescent="0.3">
      <c r="C43" s="53" t="str">
        <f t="shared" si="4"/>
        <v>P.US.ZCEX184300</v>
      </c>
      <c r="D43" s="53">
        <f>RTD("cqg.rtd",,"ContractData","OptVal("&amp;C43&amp;",ImpliedVolatility,""Black"")","Close")</f>
        <v>157.047</v>
      </c>
      <c r="E43" s="53">
        <f>RTD("cqg.rtd", ,"ContractData",C43, "COI",, "T")</f>
        <v>0</v>
      </c>
      <c r="F43" s="54">
        <f>RTD("cqg.rtd", ,"ContractData",C43, "BidAskorTradeTiMe",, "T")</f>
        <v>0.43402777777777779</v>
      </c>
      <c r="G43" s="54">
        <f t="shared" ca="1" si="1"/>
        <v>43391.449017361112</v>
      </c>
      <c r="H43" s="55" t="str">
        <f t="shared" si="2"/>
        <v>4300</v>
      </c>
      <c r="I43" s="59" t="str">
        <f>RTD("cqg.rtd", ,"ContractData",C43, "LastTradeToday",, "B")</f>
        <v/>
      </c>
      <c r="J43" s="53" t="str">
        <f>RTD("cqg.rtd", ,"ContractData",C43, "Bid",, "B")</f>
        <v>44'6</v>
      </c>
      <c r="K43" s="59" t="str">
        <f>RTD("cqg.rtd", ,"ContractData",C43, "Ask",, "B")</f>
        <v>73'7</v>
      </c>
      <c r="L43" s="53">
        <f>RTD("cqg.rtd", ,"ContractData",C43, "T_CVol",, "T")</f>
        <v>0</v>
      </c>
      <c r="M43" s="59" t="e">
        <f t="shared" si="3"/>
        <v>#N/A</v>
      </c>
    </row>
    <row r="44" spans="3:13" x14ac:dyDescent="0.3">
      <c r="C44" s="53" t="str">
        <f t="shared" si="4"/>
        <v>P.US.ZCEX184350</v>
      </c>
      <c r="D44" s="53">
        <f>RTD("cqg.rtd",,"ContractData","OptVal("&amp;C44&amp;",ImpliedVolatility,""Black"")","Close")</f>
        <v>162.875</v>
      </c>
      <c r="E44" s="53">
        <f>RTD("cqg.rtd", ,"ContractData",C44, "COI",, "T")</f>
        <v>0</v>
      </c>
      <c r="F44" s="54">
        <f>RTD("cqg.rtd", ,"ContractData",C44, "BidAskorTradeTiMe",, "T")</f>
        <v>0.43402777777777779</v>
      </c>
      <c r="G44" s="54">
        <f t="shared" ca="1" si="1"/>
        <v>43391.449017361112</v>
      </c>
      <c r="H44" s="55" t="str">
        <f t="shared" si="2"/>
        <v>4350</v>
      </c>
      <c r="I44" s="59" t="str">
        <f>RTD("cqg.rtd", ,"ContractData",C44, "LastTradeToday",, "B")</f>
        <v/>
      </c>
      <c r="J44" s="53" t="str">
        <f>RTD("cqg.rtd", ,"ContractData",C44, "Bid",, "B")</f>
        <v>49'6</v>
      </c>
      <c r="K44" s="59" t="str">
        <f>RTD("cqg.rtd", ,"ContractData",C44, "Ask",, "B")</f>
        <v>78'7</v>
      </c>
      <c r="L44" s="53">
        <f>RTD("cqg.rtd", ,"ContractData",C44, "T_CVol",, "T")</f>
        <v>0</v>
      </c>
      <c r="M44" s="59" t="e">
        <f t="shared" si="3"/>
        <v>#N/A</v>
      </c>
    </row>
    <row r="45" spans="3:13" x14ac:dyDescent="0.3">
      <c r="C45" s="53" t="str">
        <f t="shared" si="4"/>
        <v>P.US.ZCEX184400</v>
      </c>
      <c r="D45" s="53">
        <f>RTD("cqg.rtd",,"ContractData","OptVal("&amp;C45&amp;",ImpliedVolatility,""Black"")","Close")</f>
        <v>168.54499999999999</v>
      </c>
      <c r="E45" s="53">
        <f>RTD("cqg.rtd", ,"ContractData",C45, "COI",, "T")</f>
        <v>0</v>
      </c>
      <c r="F45" s="54">
        <f>RTD("cqg.rtd", ,"ContractData",C45, "BidAskorTradeTiMe",, "T")</f>
        <v>0.43402777777777779</v>
      </c>
      <c r="G45" s="54">
        <f t="shared" ca="1" si="1"/>
        <v>43391.449017361112</v>
      </c>
      <c r="H45" s="55" t="str">
        <f t="shared" si="2"/>
        <v>4400</v>
      </c>
      <c r="I45" s="59" t="str">
        <f>RTD("cqg.rtd", ,"ContractData",C45, "LastTradeToday",, "B")</f>
        <v/>
      </c>
      <c r="J45" s="53" t="str">
        <f>RTD("cqg.rtd", ,"ContractData",C45, "Bid",, "B")</f>
        <v>54'6</v>
      </c>
      <c r="K45" s="59" t="str">
        <f>RTD("cqg.rtd", ,"ContractData",C45, "Ask",, "B")</f>
        <v>83'7</v>
      </c>
      <c r="L45" s="53">
        <f>RTD("cqg.rtd", ,"ContractData",C45, "T_CVol",, "T")</f>
        <v>0</v>
      </c>
      <c r="M45" s="59" t="e">
        <f t="shared" si="3"/>
        <v>#N/A</v>
      </c>
    </row>
    <row r="46" spans="3:13" x14ac:dyDescent="0.3">
      <c r="C46" s="53" t="str">
        <f t="shared" si="4"/>
        <v>P.US.ZCEX184450</v>
      </c>
      <c r="D46" s="53">
        <f>RTD("cqg.rtd",,"ContractData","OptVal("&amp;C46&amp;",ImpliedVolatility,""Black"")","Close")</f>
        <v>174.066</v>
      </c>
      <c r="E46" s="53">
        <f>RTD("cqg.rtd", ,"ContractData",C46, "COI",, "T")</f>
        <v>0</v>
      </c>
      <c r="F46" s="54">
        <f>RTD("cqg.rtd", ,"ContractData",C46, "BidAskorTradeTiMe",, "T")</f>
        <v>0.43402777777777779</v>
      </c>
      <c r="G46" s="54">
        <f t="shared" ca="1" si="1"/>
        <v>43391.449017361112</v>
      </c>
      <c r="H46" s="55" t="str">
        <f t="shared" si="2"/>
        <v>4450</v>
      </c>
      <c r="I46" s="59" t="str">
        <f>RTD("cqg.rtd", ,"ContractData",C46, "LastTradeToday",, "B")</f>
        <v/>
      </c>
      <c r="J46" s="53" t="str">
        <f>RTD("cqg.rtd", ,"ContractData",C46, "Bid",, "B")</f>
        <v>59'6</v>
      </c>
      <c r="K46" s="59" t="str">
        <f>RTD("cqg.rtd", ,"ContractData",C46, "Ask",, "B")</f>
        <v>88'7</v>
      </c>
      <c r="L46" s="53">
        <f>RTD("cqg.rtd", ,"ContractData",C46, "T_CVol",, "T")</f>
        <v>0</v>
      </c>
      <c r="M46" s="59" t="e">
        <f t="shared" si="3"/>
        <v>#N/A</v>
      </c>
    </row>
    <row r="47" spans="3:13" x14ac:dyDescent="0.3">
      <c r="C47" s="53" t="str">
        <f t="shared" si="4"/>
        <v>P.US.ZCEX184500</v>
      </c>
      <c r="D47" s="53">
        <f>RTD("cqg.rtd",,"ContractData","OptVal("&amp;C47&amp;",ImpliedVolatility,""Black"")","Close")</f>
        <v>179.44900000000001</v>
      </c>
      <c r="E47" s="53">
        <f>RTD("cqg.rtd", ,"ContractData",C47, "COI",, "T")</f>
        <v>0</v>
      </c>
      <c r="F47" s="54">
        <f>RTD("cqg.rtd", ,"ContractData",C47, "BidAskorTradeTiMe",, "T")</f>
        <v>0.43402777777777779</v>
      </c>
      <c r="G47" s="54">
        <f t="shared" ca="1" si="1"/>
        <v>43391.449017361112</v>
      </c>
      <c r="H47" s="55" t="str">
        <f t="shared" si="2"/>
        <v>4500</v>
      </c>
      <c r="I47" s="59" t="str">
        <f>RTD("cqg.rtd", ,"ContractData",C47, "LastTradeToday",, "B")</f>
        <v/>
      </c>
      <c r="J47" s="53" t="str">
        <f>RTD("cqg.rtd", ,"ContractData",C47, "Bid",, "B")</f>
        <v>64'6</v>
      </c>
      <c r="K47" s="59" t="str">
        <f>RTD("cqg.rtd", ,"ContractData",C47, "Ask",, "B")</f>
        <v>93'7</v>
      </c>
      <c r="L47" s="53">
        <f>RTD("cqg.rtd", ,"ContractData",C47, "T_CVol",, "T")</f>
        <v>0</v>
      </c>
      <c r="M47" s="59" t="e">
        <f t="shared" si="3"/>
        <v>#N/A</v>
      </c>
    </row>
    <row r="48" spans="3:13" x14ac:dyDescent="0.3">
      <c r="C48" s="53" t="str">
        <f t="shared" si="4"/>
        <v>P.US.ZCEX184550</v>
      </c>
      <c r="D48" s="53">
        <f>RTD("cqg.rtd",,"ContractData","OptVal("&amp;C48&amp;",ImpliedVolatility,""Black"")","Close")</f>
        <v>184.7</v>
      </c>
      <c r="E48" s="53">
        <f>RTD("cqg.rtd", ,"ContractData",C48, "COI",, "T")</f>
        <v>0</v>
      </c>
      <c r="F48" s="54">
        <f>RTD("cqg.rtd", ,"ContractData",C48, "BidAskorTradeTiMe",, "T")</f>
        <v>0.43402777777777779</v>
      </c>
      <c r="G48" s="54">
        <f t="shared" ca="1" si="1"/>
        <v>43391.449017361112</v>
      </c>
      <c r="H48" s="55" t="str">
        <f t="shared" si="2"/>
        <v>4550</v>
      </c>
      <c r="I48" s="59" t="str">
        <f>RTD("cqg.rtd", ,"ContractData",C48, "LastTradeToday",, "B")</f>
        <v/>
      </c>
      <c r="J48" s="53" t="str">
        <f>RTD("cqg.rtd", ,"ContractData",C48, "Bid",, "B")</f>
        <v>69'6</v>
      </c>
      <c r="K48" s="59" t="str">
        <f>RTD("cqg.rtd", ,"ContractData",C48, "Ask",, "B")</f>
        <v>98'7</v>
      </c>
      <c r="L48" s="53">
        <f>RTD("cqg.rtd", ,"ContractData",C48, "T_CVol",, "T")</f>
        <v>0</v>
      </c>
      <c r="M48" s="59" t="e">
        <f t="shared" si="3"/>
        <v>#N/A</v>
      </c>
    </row>
    <row r="49" spans="3:13" x14ac:dyDescent="0.3">
      <c r="C49" s="53" t="str">
        <f t="shared" si="4"/>
        <v>P.US.ZCEX184600</v>
      </c>
      <c r="D49" s="53">
        <f>RTD("cqg.rtd",,"ContractData","OptVal("&amp;C49&amp;",ImpliedVolatility,""Black"")","Close")</f>
        <v>189.833</v>
      </c>
      <c r="E49" s="53">
        <f>RTD("cqg.rtd", ,"ContractData",C49, "COI",, "T")</f>
        <v>0</v>
      </c>
      <c r="F49" s="54">
        <f>RTD("cqg.rtd", ,"ContractData",C49, "BidAskorTradeTiMe",, "T")</f>
        <v>0.43402777777777779</v>
      </c>
      <c r="G49" s="54">
        <f t="shared" ca="1" si="1"/>
        <v>43391.449017361112</v>
      </c>
      <c r="H49" s="55" t="str">
        <f t="shared" si="2"/>
        <v>4600</v>
      </c>
      <c r="I49" s="59" t="str">
        <f>RTD("cqg.rtd", ,"ContractData",C49, "LastTradeToday",, "B")</f>
        <v/>
      </c>
      <c r="J49" s="53" t="str">
        <f>RTD("cqg.rtd", ,"ContractData",C49, "Bid",, "B")</f>
        <v>74'6</v>
      </c>
      <c r="K49" s="59" t="str">
        <f>RTD("cqg.rtd", ,"ContractData",C49, "Ask",, "B")</f>
        <v>103'7</v>
      </c>
      <c r="L49" s="53">
        <f>RTD("cqg.rtd", ,"ContractData",C49, "T_CVol",, "T")</f>
        <v>0</v>
      </c>
      <c r="M49" s="59" t="e">
        <f t="shared" si="3"/>
        <v>#N/A</v>
      </c>
    </row>
    <row r="50" spans="3:13" x14ac:dyDescent="0.3">
      <c r="C50" s="53" t="str">
        <f t="shared" si="4"/>
        <v>P.US.ZCEX184650</v>
      </c>
      <c r="D50" s="53">
        <f>RTD("cqg.rtd",,"ContractData","OptVal("&amp;C50&amp;",ImpliedVolatility,""Black"")","Close")</f>
        <v>194.84700000000001</v>
      </c>
      <c r="E50" s="53">
        <f>RTD("cqg.rtd", ,"ContractData",C50, "COI",, "T")</f>
        <v>0</v>
      </c>
      <c r="F50" s="54">
        <f>RTD("cqg.rtd", ,"ContractData",C50, "BidAskorTradeTiMe",, "T")</f>
        <v>0.43402777777777779</v>
      </c>
      <c r="G50" s="54">
        <f t="shared" ca="1" si="1"/>
        <v>43391.449017361112</v>
      </c>
      <c r="H50" s="55" t="str">
        <f t="shared" si="2"/>
        <v>4650</v>
      </c>
      <c r="I50" s="59" t="str">
        <f>RTD("cqg.rtd", ,"ContractData",C50, "LastTradeToday",, "B")</f>
        <v/>
      </c>
      <c r="J50" s="53" t="str">
        <f>RTD("cqg.rtd", ,"ContractData",C50, "Bid",, "B")</f>
        <v>79'6</v>
      </c>
      <c r="K50" s="59" t="str">
        <f>RTD("cqg.rtd", ,"ContractData",C50, "Ask",, "B")</f>
        <v>108'7</v>
      </c>
      <c r="L50" s="53">
        <f>RTD("cqg.rtd", ,"ContractData",C50, "T_CVol",, "T")</f>
        <v>0</v>
      </c>
      <c r="M50" s="59" t="e">
        <f t="shared" si="3"/>
        <v>#N/A</v>
      </c>
    </row>
    <row r="51" spans="3:13" x14ac:dyDescent="0.3">
      <c r="C51" s="53" t="str">
        <f t="shared" si="4"/>
        <v>P.US.ZCEX184700</v>
      </c>
      <c r="D51" s="53">
        <f>RTD("cqg.rtd",,"ContractData","OptVal("&amp;C51&amp;",ImpliedVolatility,""Black"")","Close")</f>
        <v>199.756</v>
      </c>
      <c r="E51" s="53">
        <f>RTD("cqg.rtd", ,"ContractData",C51, "COI",, "T")</f>
        <v>0</v>
      </c>
      <c r="F51" s="54">
        <f>RTD("cqg.rtd", ,"ContractData",C51, "BidAskorTradeTiMe",, "T")</f>
        <v>0.43402777777777779</v>
      </c>
      <c r="G51" s="54">
        <f t="shared" ca="1" si="1"/>
        <v>43391.449017361112</v>
      </c>
      <c r="H51" s="55" t="str">
        <f t="shared" si="2"/>
        <v>4700</v>
      </c>
      <c r="I51" s="59" t="str">
        <f>RTD("cqg.rtd", ,"ContractData",C51, "LastTradeToday",, "B")</f>
        <v/>
      </c>
      <c r="J51" s="53" t="str">
        <f>RTD("cqg.rtd", ,"ContractData",C51, "Bid",, "B")</f>
        <v>84'6</v>
      </c>
      <c r="K51" s="59" t="str">
        <f>RTD("cqg.rtd", ,"ContractData",C51, "Ask",, "B")</f>
        <v>113'7</v>
      </c>
      <c r="L51" s="53">
        <f>RTD("cqg.rtd", ,"ContractData",C51, "T_CVol",, "T")</f>
        <v>0</v>
      </c>
      <c r="M51" s="59" t="e">
        <f t="shared" si="3"/>
        <v>#N/A</v>
      </c>
    </row>
    <row r="52" spans="3:13" x14ac:dyDescent="0.3">
      <c r="C52" s="53" t="str">
        <f t="shared" si="4"/>
        <v>P.US.ZCEX184750</v>
      </c>
      <c r="D52" s="53">
        <f>RTD("cqg.rtd",,"ContractData","OptVal("&amp;C52&amp;",ImpliedVolatility,""Black"")","Close")</f>
        <v>204.559</v>
      </c>
      <c r="E52" s="53">
        <f>RTD("cqg.rtd", ,"ContractData",C52, "COI",, "T")</f>
        <v>0</v>
      </c>
      <c r="F52" s="54">
        <f>RTD("cqg.rtd", ,"ContractData",C52, "BidAskorTradeTiMe",, "T")</f>
        <v>0.43402777777777779</v>
      </c>
      <c r="G52" s="54">
        <f t="shared" ca="1" si="1"/>
        <v>43391.449017361112</v>
      </c>
      <c r="H52" s="55" t="str">
        <f t="shared" si="2"/>
        <v>4750</v>
      </c>
      <c r="I52" s="59" t="str">
        <f>RTD("cqg.rtd", ,"ContractData",C52, "LastTradeToday",, "B")</f>
        <v/>
      </c>
      <c r="J52" s="53" t="str">
        <f>RTD("cqg.rtd", ,"ContractData",C52, "Bid",, "B")</f>
        <v>89'6</v>
      </c>
      <c r="K52" s="59" t="str">
        <f>RTD("cqg.rtd", ,"ContractData",C52, "Ask",, "B")</f>
        <v>118'7</v>
      </c>
      <c r="L52" s="53">
        <f>RTD("cqg.rtd", ,"ContractData",C52, "T_CVol",, "T")</f>
        <v>0</v>
      </c>
      <c r="M52" s="59" t="e">
        <f t="shared" si="3"/>
        <v>#N/A</v>
      </c>
    </row>
    <row r="53" spans="3:13" x14ac:dyDescent="0.3">
      <c r="C53" s="53" t="str">
        <f t="shared" si="4"/>
        <v>P.US.ZCEX184800</v>
      </c>
      <c r="D53" s="53">
        <f>RTD("cqg.rtd",,"ContractData","OptVal("&amp;C53&amp;",ImpliedVolatility,""Black"")","Close")</f>
        <v>209.26400000000001</v>
      </c>
      <c r="E53" s="53">
        <f>RTD("cqg.rtd", ,"ContractData",C53, "COI",, "T")</f>
        <v>0</v>
      </c>
      <c r="F53" s="54">
        <f>RTD("cqg.rtd", ,"ContractData",C53, "BidAskorTradeTiMe",, "T")</f>
        <v>0.43402777777777779</v>
      </c>
      <c r="G53" s="54">
        <f t="shared" ca="1" si="1"/>
        <v>43391.449017361112</v>
      </c>
      <c r="H53" s="55" t="str">
        <f t="shared" si="2"/>
        <v>4800</v>
      </c>
      <c r="I53" s="59" t="str">
        <f>RTD("cqg.rtd", ,"ContractData",C53, "LastTradeToday",, "B")</f>
        <v/>
      </c>
      <c r="J53" s="53" t="str">
        <f>RTD("cqg.rtd", ,"ContractData",C53, "Bid",, "B")</f>
        <v>94'6</v>
      </c>
      <c r="K53" s="59" t="str">
        <f>RTD("cqg.rtd", ,"ContractData",C53, "Ask",, "B")</f>
        <v>123'7</v>
      </c>
      <c r="L53" s="53">
        <f>RTD("cqg.rtd", ,"ContractData",C53, "T_CVol",, "T")</f>
        <v>0</v>
      </c>
      <c r="M53" s="59" t="e">
        <f t="shared" si="3"/>
        <v>#N/A</v>
      </c>
    </row>
    <row r="54" spans="3:13" x14ac:dyDescent="0.3">
      <c r="C54" s="53" t="str">
        <f t="shared" si="4"/>
        <v>P.US.ZCEX184850</v>
      </c>
      <c r="D54" s="53" t="str">
        <f>RTD("cqg.rtd",,"ContractData","OptVal("&amp;C54&amp;",ImpliedVolatility,""Black"")","Close")</f>
        <v/>
      </c>
      <c r="E54" s="53">
        <f>RTD("cqg.rtd", ,"ContractData",C54, "COI",, "T")</f>
        <v>0</v>
      </c>
      <c r="F54" s="54" t="str">
        <f>RTD("cqg.rtd", ,"ContractData",C54, "BidAskorTradeTiMe",, "T")</f>
        <v/>
      </c>
      <c r="G54" s="54">
        <f t="shared" ca="1" si="1"/>
        <v>43391.449017361112</v>
      </c>
      <c r="H54" s="55" t="str">
        <f t="shared" si="2"/>
        <v>4850</v>
      </c>
      <c r="I54" s="59" t="str">
        <f>RTD("cqg.rtd", ,"ContractData",C54, "LastTradeToday",, "B")</f>
        <v/>
      </c>
      <c r="J54" s="53" t="str">
        <f>RTD("cqg.rtd", ,"ContractData",C54, "Bid",, "B")</f>
        <v/>
      </c>
      <c r="K54" s="59" t="str">
        <f>RTD("cqg.rtd", ,"ContractData",C54, "Ask",, "B")</f>
        <v/>
      </c>
      <c r="L54" s="53">
        <f>RTD("cqg.rtd", ,"ContractData",C54, "T_CVol",, "T")</f>
        <v>0</v>
      </c>
      <c r="M54" s="59" t="e">
        <f t="shared" si="3"/>
        <v>#N/A</v>
      </c>
    </row>
    <row r="55" spans="3:13" x14ac:dyDescent="0.3">
      <c r="C55" s="53" t="str">
        <f t="shared" si="4"/>
        <v>P.US.ZCEX184900</v>
      </c>
      <c r="D55" s="53" t="str">
        <f>RTD("cqg.rtd",,"ContractData","OptVal("&amp;C55&amp;",ImpliedVolatility,""Black"")","Close")</f>
        <v/>
      </c>
      <c r="E55" s="53">
        <f>RTD("cqg.rtd", ,"ContractData",C55, "COI",, "T")</f>
        <v>0</v>
      </c>
      <c r="F55" s="54" t="str">
        <f>RTD("cqg.rtd", ,"ContractData",C55, "BidAskorTradeTiMe",, "T")</f>
        <v/>
      </c>
      <c r="G55" s="54">
        <f t="shared" ca="1" si="1"/>
        <v>43391.449017361112</v>
      </c>
      <c r="H55" s="55" t="str">
        <f t="shared" si="2"/>
        <v>4900</v>
      </c>
      <c r="I55" s="59" t="str">
        <f>RTD("cqg.rtd", ,"ContractData",C55, "LastTradeToday",, "B")</f>
        <v/>
      </c>
      <c r="J55" s="53" t="str">
        <f>RTD("cqg.rtd", ,"ContractData",C55, "Bid",, "B")</f>
        <v/>
      </c>
      <c r="K55" s="59" t="str">
        <f>RTD("cqg.rtd", ,"ContractData",C55, "Ask",, "B")</f>
        <v/>
      </c>
      <c r="L55" s="53">
        <f>RTD("cqg.rtd", ,"ContractData",C55, "T_CVol",, "T")</f>
        <v>0</v>
      </c>
      <c r="M55" s="59" t="e">
        <f t="shared" si="3"/>
        <v>#N/A</v>
      </c>
    </row>
    <row r="56" spans="3:13" x14ac:dyDescent="0.3">
      <c r="C56" s="53" t="str">
        <f t="shared" si="4"/>
        <v>P.US.ZCEX184950</v>
      </c>
      <c r="D56" s="53" t="str">
        <f>RTD("cqg.rtd",,"ContractData","OptVal("&amp;C56&amp;",ImpliedVolatility,""Black"")","Close")</f>
        <v/>
      </c>
      <c r="E56" s="53">
        <f>RTD("cqg.rtd", ,"ContractData",C56, "COI",, "T")</f>
        <v>0</v>
      </c>
      <c r="F56" s="54" t="str">
        <f>RTD("cqg.rtd", ,"ContractData",C56, "BidAskorTradeTiMe",, "T")</f>
        <v/>
      </c>
      <c r="G56" s="54">
        <f t="shared" ca="1" si="1"/>
        <v>43391.449017361112</v>
      </c>
      <c r="H56" s="55" t="str">
        <f t="shared" si="2"/>
        <v>4950</v>
      </c>
      <c r="I56" s="59" t="str">
        <f>RTD("cqg.rtd", ,"ContractData",C56, "LastTradeToday",, "B")</f>
        <v/>
      </c>
      <c r="J56" s="53" t="str">
        <f>RTD("cqg.rtd", ,"ContractData",C56, "Bid",, "B")</f>
        <v/>
      </c>
      <c r="K56" s="59" t="str">
        <f>RTD("cqg.rtd", ,"ContractData",C56, "Ask",, "B")</f>
        <v/>
      </c>
      <c r="L56" s="53">
        <f>RTD("cqg.rtd", ,"ContractData",C56, "T_CVol",, "T")</f>
        <v>0</v>
      </c>
      <c r="M56" s="59" t="e">
        <f t="shared" si="3"/>
        <v>#N/A</v>
      </c>
    </row>
    <row r="57" spans="3:13" x14ac:dyDescent="0.3">
      <c r="C57" s="53" t="str">
        <f t="shared" si="4"/>
        <v>P.US.ZCEX185000</v>
      </c>
      <c r="D57" s="53" t="str">
        <f>RTD("cqg.rtd",,"ContractData","OptVal("&amp;C57&amp;",ImpliedVolatility,""Black"")","Close")</f>
        <v/>
      </c>
      <c r="E57" s="53">
        <f>RTD("cqg.rtd", ,"ContractData",C57, "COI",, "T")</f>
        <v>0</v>
      </c>
      <c r="F57" s="54" t="str">
        <f>RTD("cqg.rtd", ,"ContractData",C57, "BidAskorTradeTiMe",, "T")</f>
        <v/>
      </c>
      <c r="G57" s="54">
        <f t="shared" ca="1" si="1"/>
        <v>43391.449017361112</v>
      </c>
      <c r="H57" s="55" t="str">
        <f t="shared" si="2"/>
        <v>5000</v>
      </c>
      <c r="I57" s="59" t="str">
        <f>RTD("cqg.rtd", ,"ContractData",C57, "LastTradeToday",, "B")</f>
        <v/>
      </c>
      <c r="J57" s="53" t="str">
        <f>RTD("cqg.rtd", ,"ContractData",C57, "Bid",, "B")</f>
        <v/>
      </c>
      <c r="K57" s="59" t="str">
        <f>RTD("cqg.rtd", ,"ContractData",C57, "Ask",, "B")</f>
        <v/>
      </c>
      <c r="L57" s="53">
        <f>RTD("cqg.rtd", ,"ContractData",C57, "T_CVol",, "T")</f>
        <v>0</v>
      </c>
      <c r="M57" s="59" t="e">
        <f t="shared" si="3"/>
        <v>#N/A</v>
      </c>
    </row>
    <row r="58" spans="3:13" x14ac:dyDescent="0.3">
      <c r="C58" s="53" t="str">
        <f t="shared" si="4"/>
        <v>P.US.ZCEX185050</v>
      </c>
      <c r="D58" s="53" t="str">
        <f>RTD("cqg.rtd",,"ContractData","OptVal("&amp;C58&amp;",ImpliedVolatility,""Black"")","Close")</f>
        <v/>
      </c>
      <c r="E58" s="53">
        <f>RTD("cqg.rtd", ,"ContractData",C58, "COI",, "T")</f>
        <v>0</v>
      </c>
      <c r="F58" s="54" t="str">
        <f>RTD("cqg.rtd", ,"ContractData",C58, "BidAskorTradeTiMe",, "T")</f>
        <v/>
      </c>
      <c r="G58" s="54">
        <f t="shared" ca="1" si="1"/>
        <v>43391.449017361112</v>
      </c>
      <c r="H58" s="55" t="str">
        <f t="shared" si="2"/>
        <v>5050</v>
      </c>
      <c r="I58" s="59" t="str">
        <f>RTD("cqg.rtd", ,"ContractData",C58, "LastTradeToday",, "B")</f>
        <v/>
      </c>
      <c r="J58" s="53" t="str">
        <f>RTD("cqg.rtd", ,"ContractData",C58, "Bid",, "B")</f>
        <v/>
      </c>
      <c r="K58" s="59" t="str">
        <f>RTD("cqg.rtd", ,"ContractData",C58, "Ask",, "B")</f>
        <v/>
      </c>
      <c r="L58" s="53">
        <f>RTD("cqg.rtd", ,"ContractData",C58, "T_CVol",, "T")</f>
        <v>0</v>
      </c>
      <c r="M58" s="59" t="e">
        <f t="shared" si="3"/>
        <v>#N/A</v>
      </c>
    </row>
    <row r="59" spans="3:13" x14ac:dyDescent="0.3">
      <c r="C59" s="53" t="str">
        <f t="shared" si="4"/>
        <v>P.US.ZCEX185100</v>
      </c>
      <c r="D59" s="53" t="str">
        <f>RTD("cqg.rtd",,"ContractData","OptVal("&amp;C59&amp;",ImpliedVolatility,""Black"")","Close")</f>
        <v/>
      </c>
      <c r="E59" s="53">
        <f>RTD("cqg.rtd", ,"ContractData",C59, "COI",, "T")</f>
        <v>0</v>
      </c>
      <c r="F59" s="54" t="str">
        <f>RTD("cqg.rtd", ,"ContractData",C59, "BidAskorTradeTiMe",, "T")</f>
        <v/>
      </c>
      <c r="G59" s="54">
        <f t="shared" ca="1" si="1"/>
        <v>43391.449017361112</v>
      </c>
      <c r="H59" s="55" t="str">
        <f t="shared" si="2"/>
        <v>5100</v>
      </c>
      <c r="I59" s="59" t="str">
        <f>RTD("cqg.rtd", ,"ContractData",C59, "LastTradeToday",, "B")</f>
        <v/>
      </c>
      <c r="J59" s="53" t="str">
        <f>RTD("cqg.rtd", ,"ContractData",C59, "Bid",, "B")</f>
        <v/>
      </c>
      <c r="K59" s="59" t="str">
        <f>RTD("cqg.rtd", ,"ContractData",C59, "Ask",, "B")</f>
        <v/>
      </c>
      <c r="L59" s="53">
        <f>RTD("cqg.rtd", ,"ContractData",C59, "T_CVol",, "T")</f>
        <v>0</v>
      </c>
      <c r="M59" s="59" t="e">
        <f t="shared" si="3"/>
        <v>#N/A</v>
      </c>
    </row>
    <row r="60" spans="3:13" x14ac:dyDescent="0.3">
      <c r="C60" s="53" t="str">
        <f t="shared" si="4"/>
        <v>P.US.ZCEX185150</v>
      </c>
      <c r="D60" s="53" t="str">
        <f>RTD("cqg.rtd",,"ContractData","OptVal("&amp;C60&amp;",ImpliedVolatility,""Black"")","Close")</f>
        <v/>
      </c>
      <c r="E60" s="53">
        <f>RTD("cqg.rtd", ,"ContractData",C60, "COI",, "T")</f>
        <v>0</v>
      </c>
      <c r="F60" s="54" t="str">
        <f>RTD("cqg.rtd", ,"ContractData",C60, "BidAskorTradeTiMe",, "T")</f>
        <v/>
      </c>
      <c r="G60" s="54">
        <f t="shared" ca="1" si="1"/>
        <v>43391.449017361112</v>
      </c>
      <c r="H60" s="55" t="str">
        <f t="shared" si="2"/>
        <v>5150</v>
      </c>
      <c r="I60" s="59" t="str">
        <f>RTD("cqg.rtd", ,"ContractData",C60, "LastTradeToday",, "B")</f>
        <v/>
      </c>
      <c r="J60" s="53" t="str">
        <f>RTD("cqg.rtd", ,"ContractData",C60, "Bid",, "B")</f>
        <v/>
      </c>
      <c r="K60" s="59" t="str">
        <f>RTD("cqg.rtd", ,"ContractData",C60, "Ask",, "B")</f>
        <v/>
      </c>
      <c r="L60" s="53">
        <f>RTD("cqg.rtd", ,"ContractData",C60, "T_CVol",, "T")</f>
        <v>0</v>
      </c>
      <c r="M60" s="59" t="e">
        <f t="shared" si="3"/>
        <v>#N/A</v>
      </c>
    </row>
    <row r="61" spans="3:13" x14ac:dyDescent="0.3">
      <c r="C61" s="53" t="str">
        <f t="shared" si="4"/>
        <v>P.US.ZCEX185200</v>
      </c>
      <c r="D61" s="53" t="str">
        <f>RTD("cqg.rtd",,"ContractData","OptVal("&amp;C61&amp;",ImpliedVolatility,""Black"")","Close")</f>
        <v/>
      </c>
      <c r="E61" s="53">
        <f>RTD("cqg.rtd", ,"ContractData",C61, "COI",, "T")</f>
        <v>0</v>
      </c>
      <c r="F61" s="54" t="str">
        <f>RTD("cqg.rtd", ,"ContractData",C61, "BidAskorTradeTiMe",, "T")</f>
        <v/>
      </c>
      <c r="G61" s="54">
        <f t="shared" ca="1" si="1"/>
        <v>43391.449017361112</v>
      </c>
      <c r="H61" s="55" t="str">
        <f t="shared" si="2"/>
        <v>5200</v>
      </c>
      <c r="I61" s="59" t="str">
        <f>RTD("cqg.rtd", ,"ContractData",C61, "LastTradeToday",, "B")</f>
        <v/>
      </c>
      <c r="J61" s="53" t="str">
        <f>RTD("cqg.rtd", ,"ContractData",C61, "Bid",, "B")</f>
        <v/>
      </c>
      <c r="K61" s="59" t="str">
        <f>RTD("cqg.rtd", ,"ContractData",C61, "Ask",, "B")</f>
        <v/>
      </c>
      <c r="L61" s="53">
        <f>RTD("cqg.rtd", ,"ContractData",C61, "T_CVol",, "T")</f>
        <v>0</v>
      </c>
      <c r="M61" s="59" t="e">
        <f t="shared" si="3"/>
        <v>#N/A</v>
      </c>
    </row>
  </sheetData>
  <sheetProtection algorithmName="SHA-512" hashValue="3sV5M5ZsuW2G7odDef/bbGsH7tXYs93PsthCQ63A9FjtinI2q/umlyMXz9gYL/6ej5doqx6IVxVYYRnbYV/FNw==" saltValue="30ONV6V7HJT36AT+h2mWd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2018-10-18T15:46:37Z</dcterms:modified>
</cp:coreProperties>
</file>