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CQG Web Toolkit For Excel\Presentation\"/>
    </mc:Choice>
  </mc:AlternateContent>
  <bookViews>
    <workbookView xWindow="0" yWindow="0" windowWidth="28800" windowHeight="13620"/>
  </bookViews>
  <sheets>
    <sheet name="Display" sheetId="1" r:id="rId1"/>
    <sheet name="Symbols" sheetId="3" r:id="rId2"/>
    <sheet name="Data" sheetId="2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2" l="1"/>
  <c r="H22" i="2"/>
  <c r="X29" i="2"/>
  <c r="U29" i="2"/>
  <c r="R29" i="2"/>
  <c r="O29" i="2"/>
  <c r="L29" i="2"/>
  <c r="I29" i="2"/>
  <c r="F29" i="2"/>
  <c r="C29" i="2"/>
  <c r="X23" i="2"/>
  <c r="U23" i="2"/>
  <c r="R23" i="2"/>
  <c r="O23" i="2"/>
  <c r="L23" i="2"/>
  <c r="J23" i="2"/>
  <c r="I23" i="2"/>
  <c r="F23" i="2"/>
  <c r="C23" i="2"/>
  <c r="X17" i="2"/>
  <c r="V17" i="2"/>
  <c r="U17" i="2"/>
  <c r="S17" i="2"/>
  <c r="R17" i="2"/>
  <c r="P17" i="2"/>
  <c r="O17" i="2"/>
  <c r="M17" i="2"/>
  <c r="L17" i="2"/>
  <c r="J17" i="2"/>
  <c r="I17" i="2"/>
  <c r="G17" i="2"/>
  <c r="F17" i="2"/>
  <c r="C17" i="2"/>
  <c r="X11" i="2"/>
  <c r="U11" i="2"/>
  <c r="R11" i="2"/>
  <c r="O11" i="2"/>
  <c r="L11" i="2"/>
  <c r="I11" i="2"/>
  <c r="F11" i="2"/>
  <c r="C11" i="2"/>
  <c r="X5" i="2"/>
  <c r="U5" i="2"/>
  <c r="R5" i="2"/>
  <c r="P5" i="2"/>
  <c r="O5" i="2"/>
  <c r="L5" i="2"/>
  <c r="I5" i="2"/>
  <c r="F5" i="2"/>
  <c r="C5" i="2"/>
  <c r="W28" i="2" l="1"/>
  <c r="T28" i="2"/>
  <c r="Q28" i="2"/>
  <c r="N28" i="2"/>
  <c r="K28" i="2"/>
  <c r="H28" i="2"/>
  <c r="E28" i="2"/>
  <c r="AA38" i="2"/>
  <c r="B28" i="2"/>
  <c r="W22" i="2"/>
  <c r="T22" i="2"/>
  <c r="Q22" i="2"/>
  <c r="N22" i="2"/>
  <c r="K22" i="2"/>
  <c r="B22" i="2"/>
  <c r="W16" i="2"/>
  <c r="T16" i="2"/>
  <c r="Q16" i="2"/>
  <c r="N16" i="2"/>
  <c r="K16" i="2"/>
  <c r="H16" i="2"/>
  <c r="E16" i="2"/>
  <c r="B16" i="2"/>
  <c r="F18" i="2"/>
  <c r="I21" i="2"/>
  <c r="O21" i="2"/>
  <c r="L18" i="2"/>
  <c r="C18" i="2"/>
  <c r="C21" i="2"/>
  <c r="H20" i="2"/>
  <c r="Q21" i="2"/>
  <c r="U18" i="2"/>
  <c r="N20" i="2"/>
  <c r="R21" i="2"/>
  <c r="E15" i="2"/>
  <c r="I15" i="2"/>
  <c r="H24" i="2"/>
  <c r="U12" i="2"/>
  <c r="C33" i="2"/>
  <c r="I24" i="2"/>
  <c r="T12" i="2"/>
  <c r="O15" i="2"/>
  <c r="K15" i="2"/>
  <c r="K24" i="2"/>
  <c r="R15" i="2"/>
  <c r="W25" i="2"/>
  <c r="E27" i="2"/>
  <c r="N27" i="2"/>
  <c r="W18" i="2"/>
  <c r="C27" i="2"/>
  <c r="R27" i="2"/>
  <c r="T14" i="2"/>
  <c r="T27" i="2"/>
  <c r="F27" i="2"/>
  <c r="I33" i="2"/>
  <c r="K12" i="2"/>
  <c r="B27" i="2"/>
  <c r="K30" i="2"/>
  <c r="K32" i="2"/>
  <c r="T20" i="2"/>
  <c r="K18" i="2"/>
  <c r="T21" i="2"/>
  <c r="E24" i="2"/>
  <c r="H15" i="2"/>
  <c r="B26" i="2"/>
  <c r="R24" i="2"/>
  <c r="T25" i="2"/>
  <c r="C24" i="2"/>
  <c r="U24" i="2"/>
  <c r="K14" i="2"/>
  <c r="L33" i="2"/>
  <c r="R18" i="2"/>
  <c r="E20" i="2"/>
  <c r="E18" i="2"/>
  <c r="T19" i="2"/>
  <c r="U21" i="2"/>
  <c r="K19" i="2"/>
  <c r="E19" i="2"/>
  <c r="B18" i="2"/>
  <c r="Q18" i="2"/>
  <c r="K21" i="2"/>
  <c r="L24" i="2"/>
  <c r="L12" i="2"/>
  <c r="K27" i="2"/>
  <c r="W24" i="2"/>
  <c r="Q26" i="2"/>
  <c r="T24" i="2"/>
  <c r="T15" i="2"/>
  <c r="W20" i="2"/>
  <c r="K26" i="2"/>
  <c r="Q15" i="2"/>
  <c r="L27" i="2"/>
  <c r="Q24" i="2"/>
  <c r="W19" i="2"/>
  <c r="T33" i="2"/>
  <c r="O33" i="2"/>
  <c r="X15" i="2"/>
  <c r="F24" i="2"/>
  <c r="Q33" i="2"/>
  <c r="F33" i="2"/>
  <c r="H26" i="2"/>
  <c r="W21" i="2"/>
  <c r="B24" i="2"/>
  <c r="N26" i="2"/>
  <c r="K33" i="2"/>
  <c r="H18" i="2"/>
  <c r="O18" i="2"/>
  <c r="B20" i="2"/>
  <c r="H19" i="2"/>
  <c r="H25" i="2"/>
  <c r="Q25" i="2"/>
  <c r="K13" i="2"/>
  <c r="X27" i="2"/>
  <c r="W26" i="2"/>
  <c r="I27" i="2"/>
  <c r="H33" i="2"/>
  <c r="K31" i="2"/>
  <c r="H21" i="2"/>
  <c r="E21" i="2"/>
  <c r="N21" i="2"/>
  <c r="B21" i="2"/>
  <c r="N19" i="2"/>
  <c r="K20" i="2"/>
  <c r="Q19" i="2"/>
  <c r="L21" i="2"/>
  <c r="F21" i="2"/>
  <c r="Q20" i="2"/>
  <c r="B19" i="2"/>
  <c r="B15" i="2"/>
  <c r="Q27" i="2"/>
  <c r="K25" i="2"/>
  <c r="E33" i="2"/>
  <c r="X21" i="2"/>
  <c r="W27" i="2"/>
  <c r="N25" i="2"/>
  <c r="L15" i="2"/>
  <c r="R33" i="2"/>
  <c r="N33" i="2"/>
  <c r="U15" i="2"/>
  <c r="U27" i="2"/>
  <c r="B25" i="2"/>
  <c r="U33" i="2"/>
  <c r="N15" i="2"/>
  <c r="E25" i="2"/>
  <c r="W33" i="2"/>
  <c r="X33" i="2"/>
  <c r="N24" i="2"/>
  <c r="B33" i="2"/>
  <c r="T13" i="2"/>
  <c r="H27" i="2"/>
  <c r="F15" i="2"/>
  <c r="L30" i="2"/>
  <c r="I18" i="2"/>
  <c r="N18" i="2"/>
  <c r="T18" i="2"/>
  <c r="X18" i="2"/>
  <c r="C15" i="2"/>
  <c r="O27" i="2"/>
  <c r="E26" i="2"/>
  <c r="W15" i="2"/>
  <c r="X24" i="2"/>
  <c r="O24" i="2"/>
  <c r="T26" i="2"/>
  <c r="B14" i="2"/>
  <c r="F6" i="2"/>
  <c r="W13" i="2"/>
  <c r="H12" i="2"/>
  <c r="W12" i="2"/>
  <c r="X7" i="2"/>
  <c r="B12" i="2"/>
  <c r="I6" i="2"/>
  <c r="N14" i="2"/>
  <c r="E30" i="2"/>
  <c r="H14" i="2"/>
  <c r="E12" i="2"/>
  <c r="U6" i="2"/>
  <c r="H30" i="2"/>
  <c r="N31" i="2"/>
  <c r="I30" i="2"/>
  <c r="U30" i="2"/>
  <c r="Q14" i="2"/>
  <c r="H13" i="2"/>
  <c r="R12" i="2"/>
  <c r="F12" i="2"/>
  <c r="E11" i="2"/>
  <c r="R30" i="2"/>
  <c r="N12" i="2"/>
  <c r="T30" i="2"/>
  <c r="R6" i="2"/>
  <c r="N13" i="2"/>
  <c r="H32" i="2"/>
  <c r="F30" i="2"/>
  <c r="T32" i="2"/>
  <c r="O6" i="2"/>
  <c r="C12" i="2"/>
  <c r="T31" i="2"/>
  <c r="B31" i="2"/>
  <c r="Q31" i="2"/>
  <c r="H31" i="2"/>
  <c r="X12" i="2"/>
  <c r="E32" i="2"/>
  <c r="O12" i="2"/>
  <c r="B30" i="2"/>
  <c r="B13" i="2"/>
  <c r="B32" i="2"/>
  <c r="X30" i="2"/>
  <c r="Q30" i="2"/>
  <c r="Q32" i="2"/>
  <c r="W30" i="2"/>
  <c r="X6" i="2"/>
  <c r="C30" i="2"/>
  <c r="W31" i="2"/>
  <c r="E31" i="2"/>
  <c r="E13" i="2"/>
  <c r="Q13" i="2"/>
  <c r="I12" i="2"/>
  <c r="W14" i="2"/>
  <c r="L6" i="2"/>
  <c r="N30" i="2"/>
  <c r="O30" i="2"/>
  <c r="E14" i="2"/>
  <c r="N32" i="2"/>
  <c r="W32" i="2"/>
  <c r="Q12" i="2"/>
  <c r="L29" i="1" l="1"/>
  <c r="C32" i="1"/>
  <c r="R20" i="1"/>
  <c r="I23" i="1"/>
  <c r="S23" i="1"/>
  <c r="J17" i="1"/>
  <c r="L20" i="1"/>
  <c r="M23" i="1"/>
  <c r="C25" i="1"/>
  <c r="G23" i="1"/>
  <c r="R17" i="1"/>
  <c r="L32" i="1"/>
  <c r="C23" i="1"/>
  <c r="F17" i="1"/>
  <c r="C26" i="1"/>
  <c r="U17" i="1"/>
  <c r="X31" i="1"/>
  <c r="I31" i="1"/>
  <c r="I20" i="1"/>
  <c r="L31" i="1"/>
  <c r="X25" i="1"/>
  <c r="S17" i="1"/>
  <c r="R29" i="1"/>
  <c r="R26" i="1"/>
  <c r="D29" i="1"/>
  <c r="F29" i="1"/>
  <c r="X17" i="1"/>
  <c r="J23" i="1"/>
  <c r="X32" i="1"/>
  <c r="F23" i="1"/>
  <c r="O19" i="1"/>
  <c r="C20" i="1"/>
  <c r="V17" i="1"/>
  <c r="V29" i="1"/>
  <c r="L23" i="1"/>
  <c r="C31" i="1"/>
  <c r="G17" i="1"/>
  <c r="F25" i="1"/>
  <c r="C19" i="1"/>
  <c r="C17" i="1"/>
  <c r="V23" i="1"/>
  <c r="F26" i="1"/>
  <c r="M17" i="1"/>
  <c r="S29" i="1"/>
  <c r="U31" i="1"/>
  <c r="P17" i="1"/>
  <c r="O23" i="1"/>
  <c r="O20" i="1"/>
  <c r="D23" i="1"/>
  <c r="U32" i="1"/>
  <c r="M29" i="1"/>
  <c r="O26" i="1"/>
  <c r="U23" i="1"/>
  <c r="R23" i="1"/>
  <c r="O31" i="1"/>
  <c r="J29" i="1"/>
  <c r="G29" i="1"/>
  <c r="I17" i="1"/>
  <c r="U26" i="1"/>
  <c r="O32" i="1"/>
  <c r="F32" i="1"/>
  <c r="Y23" i="1"/>
  <c r="Y17" i="1"/>
  <c r="F19" i="1"/>
  <c r="I25" i="1"/>
  <c r="R31" i="1"/>
  <c r="O29" i="1"/>
  <c r="U19" i="1"/>
  <c r="I26" i="1"/>
  <c r="I29" i="1"/>
  <c r="U20" i="1"/>
  <c r="D17" i="1"/>
  <c r="R19" i="1"/>
  <c r="P23" i="1"/>
  <c r="R25" i="1"/>
  <c r="C29" i="1"/>
  <c r="X23" i="1"/>
  <c r="I19" i="1"/>
  <c r="L25" i="1"/>
  <c r="U29" i="1"/>
  <c r="P29" i="1"/>
  <c r="X29" i="1"/>
  <c r="L19" i="1"/>
  <c r="X20" i="1"/>
  <c r="X19" i="1"/>
  <c r="X26" i="1"/>
  <c r="F20" i="1"/>
  <c r="I32" i="1"/>
  <c r="O25" i="1"/>
  <c r="U25" i="1"/>
  <c r="O17" i="1"/>
  <c r="F31" i="1"/>
  <c r="L17" i="1"/>
  <c r="Y29" i="1"/>
  <c r="L26" i="1"/>
  <c r="R32" i="1"/>
  <c r="X13" i="1"/>
  <c r="X14" i="1"/>
  <c r="U13" i="1"/>
  <c r="U14" i="1"/>
  <c r="R13" i="1"/>
  <c r="R14" i="1"/>
  <c r="O14" i="1"/>
  <c r="O13" i="1"/>
  <c r="L14" i="1"/>
  <c r="L13" i="1"/>
  <c r="I13" i="1"/>
  <c r="I14" i="1"/>
  <c r="F14" i="1"/>
  <c r="F13" i="1"/>
  <c r="C14" i="1"/>
  <c r="C13" i="1"/>
  <c r="C11" i="1"/>
  <c r="D11" i="1"/>
  <c r="F11" i="1"/>
  <c r="G11" i="1"/>
  <c r="J11" i="1"/>
  <c r="I11" i="1"/>
  <c r="L11" i="1"/>
  <c r="M11" i="1"/>
  <c r="P11" i="1"/>
  <c r="O11" i="1"/>
  <c r="R11" i="1"/>
  <c r="S11" i="1"/>
  <c r="V11" i="1"/>
  <c r="U11" i="1"/>
  <c r="Y11" i="1"/>
  <c r="X11" i="1"/>
  <c r="W10" i="2"/>
  <c r="T10" i="2"/>
  <c r="Q10" i="2"/>
  <c r="N10" i="2"/>
  <c r="K10" i="2"/>
  <c r="H10" i="2"/>
  <c r="E10" i="2"/>
  <c r="B10" i="2"/>
  <c r="B27" i="1"/>
  <c r="B21" i="1"/>
  <c r="B15" i="1"/>
  <c r="B9" i="1"/>
  <c r="B3" i="1"/>
  <c r="C20" i="2"/>
  <c r="L19" i="2"/>
  <c r="R20" i="2"/>
  <c r="R26" i="2"/>
  <c r="F25" i="2"/>
  <c r="Q9" i="2"/>
  <c r="O9" i="2"/>
  <c r="X19" i="2"/>
  <c r="N9" i="2"/>
  <c r="X9" i="2"/>
  <c r="L32" i="2"/>
  <c r="L20" i="2"/>
  <c r="C19" i="2"/>
  <c r="X20" i="2"/>
  <c r="O25" i="2"/>
  <c r="F26" i="2"/>
  <c r="I19" i="2"/>
  <c r="C25" i="2"/>
  <c r="X25" i="2"/>
  <c r="H9" i="2"/>
  <c r="O20" i="2"/>
  <c r="U25" i="2"/>
  <c r="F20" i="2"/>
  <c r="R25" i="2"/>
  <c r="I9" i="2"/>
  <c r="U19" i="2"/>
  <c r="O19" i="2"/>
  <c r="F19" i="2"/>
  <c r="L9" i="2"/>
  <c r="W9" i="2"/>
  <c r="L25" i="2"/>
  <c r="L14" i="2"/>
  <c r="L26" i="2"/>
  <c r="I26" i="2"/>
  <c r="L13" i="2"/>
  <c r="R9" i="2"/>
  <c r="L31" i="2"/>
  <c r="U26" i="2"/>
  <c r="I20" i="2"/>
  <c r="I25" i="2"/>
  <c r="X26" i="2"/>
  <c r="K9" i="2"/>
  <c r="O26" i="2"/>
  <c r="U20" i="2"/>
  <c r="R19" i="2"/>
  <c r="U13" i="2"/>
  <c r="U14" i="2"/>
  <c r="C26" i="2"/>
  <c r="I14" i="2"/>
  <c r="I13" i="2"/>
  <c r="I31" i="2"/>
  <c r="X13" i="2"/>
  <c r="U31" i="2"/>
  <c r="N6" i="2"/>
  <c r="U32" i="2"/>
  <c r="R14" i="2"/>
  <c r="C14" i="2"/>
  <c r="C31" i="2"/>
  <c r="X14" i="2"/>
  <c r="Q7" i="2"/>
  <c r="X32" i="2"/>
  <c r="C13" i="2"/>
  <c r="W7" i="2"/>
  <c r="H7" i="2"/>
  <c r="W6" i="2"/>
  <c r="X31" i="2"/>
  <c r="F31" i="2"/>
  <c r="W8" i="2"/>
  <c r="R32" i="2"/>
  <c r="N7" i="2"/>
  <c r="O13" i="2"/>
  <c r="F32" i="2"/>
  <c r="K8" i="2"/>
  <c r="F14" i="2"/>
  <c r="H6" i="2"/>
  <c r="O32" i="2"/>
  <c r="N8" i="2"/>
  <c r="H8" i="2"/>
  <c r="O31" i="2"/>
  <c r="F13" i="2"/>
  <c r="C32" i="2"/>
  <c r="R31" i="2"/>
  <c r="Q8" i="2"/>
  <c r="Q6" i="2"/>
  <c r="I32" i="2"/>
  <c r="O14" i="2"/>
  <c r="K7" i="2"/>
  <c r="R13" i="2"/>
  <c r="K6" i="2"/>
  <c r="X7" i="1" l="1"/>
  <c r="X8" i="1"/>
  <c r="R7" i="1"/>
  <c r="R8" i="1"/>
  <c r="O8" i="1"/>
  <c r="O7" i="1"/>
  <c r="L7" i="1"/>
  <c r="L8" i="1"/>
  <c r="X5" i="1"/>
  <c r="Y5" i="1"/>
  <c r="R5" i="1"/>
  <c r="S5" i="1"/>
  <c r="P5" i="1"/>
  <c r="O5" i="1"/>
  <c r="L5" i="1"/>
  <c r="M5" i="1"/>
  <c r="J5" i="1"/>
  <c r="I5" i="1"/>
  <c r="I8" i="1"/>
  <c r="I7" i="1"/>
  <c r="W4" i="2"/>
  <c r="T4" i="2"/>
  <c r="Q4" i="2"/>
  <c r="N4" i="2"/>
  <c r="K4" i="2"/>
  <c r="H4" i="2"/>
  <c r="E4" i="2"/>
  <c r="B4" i="2"/>
  <c r="B9" i="2"/>
  <c r="C9" i="2"/>
  <c r="U9" i="2"/>
  <c r="E9" i="2"/>
  <c r="F9" i="2"/>
  <c r="T9" i="2"/>
  <c r="B7" i="2"/>
  <c r="B6" i="2"/>
  <c r="L8" i="2"/>
  <c r="U7" i="2"/>
  <c r="O8" i="2"/>
  <c r="B8" i="2"/>
  <c r="R8" i="2"/>
  <c r="I7" i="2"/>
  <c r="C6" i="2"/>
  <c r="T7" i="2"/>
  <c r="R7" i="2"/>
  <c r="O7" i="2"/>
  <c r="E6" i="2"/>
  <c r="E7" i="2"/>
  <c r="X8" i="2"/>
  <c r="E8" i="2"/>
  <c r="I8" i="2"/>
  <c r="T6" i="2"/>
  <c r="T8" i="2"/>
  <c r="L7" i="2"/>
  <c r="C7" i="1" l="1"/>
  <c r="C8" i="1"/>
  <c r="U8" i="1"/>
  <c r="U7" i="1"/>
  <c r="U5" i="1"/>
  <c r="V5" i="1"/>
  <c r="G5" i="1"/>
  <c r="F5" i="1"/>
  <c r="C5" i="1"/>
  <c r="D5" i="1"/>
  <c r="F8" i="1"/>
  <c r="F7" i="1"/>
  <c r="J33" i="1"/>
  <c r="E23" i="2"/>
  <c r="H17" i="2"/>
  <c r="B23" i="2"/>
  <c r="K17" i="2"/>
  <c r="W17" i="2"/>
  <c r="K11" i="2"/>
  <c r="Q17" i="2"/>
  <c r="T17" i="2"/>
  <c r="W23" i="2"/>
  <c r="T23" i="2"/>
  <c r="K29" i="2"/>
  <c r="N17" i="2"/>
  <c r="H23" i="2"/>
  <c r="Q23" i="2"/>
  <c r="B17" i="2"/>
  <c r="K23" i="2"/>
  <c r="N23" i="2"/>
  <c r="E17" i="2"/>
  <c r="T11" i="2"/>
  <c r="N11" i="2"/>
  <c r="B5" i="2"/>
  <c r="Q29" i="2"/>
  <c r="H29" i="2"/>
  <c r="W11" i="2"/>
  <c r="E29" i="2"/>
  <c r="H5" i="2"/>
  <c r="U8" i="2"/>
  <c r="C7" i="2"/>
  <c r="T5" i="2"/>
  <c r="K5" i="2"/>
  <c r="N29" i="2"/>
  <c r="F8" i="2"/>
  <c r="T29" i="2"/>
  <c r="B29" i="2"/>
  <c r="W29" i="2"/>
  <c r="H11" i="2"/>
  <c r="N5" i="2"/>
  <c r="Q11" i="2"/>
  <c r="Q5" i="2"/>
  <c r="C8" i="2"/>
  <c r="B11" i="2"/>
  <c r="F7" i="2"/>
  <c r="E5" i="2"/>
  <c r="W5" i="2"/>
  <c r="AB38" i="2" l="1"/>
  <c r="AA44" i="2" l="1"/>
  <c r="AA43" i="2"/>
  <c r="AA42" i="2"/>
  <c r="AA41" i="2"/>
  <c r="AA40" i="2"/>
  <c r="AA39" i="2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AA5" i="2"/>
  <c r="P32" i="1" l="1"/>
  <c r="P31" i="1"/>
  <c r="N30" i="1"/>
  <c r="J32" i="1"/>
  <c r="G32" i="1"/>
  <c r="V32" i="1"/>
  <c r="Y32" i="1"/>
  <c r="D32" i="1"/>
  <c r="M32" i="1"/>
  <c r="S32" i="1"/>
  <c r="D31" i="1"/>
  <c r="V31" i="1"/>
  <c r="S31" i="1"/>
  <c r="J31" i="1"/>
  <c r="B30" i="1"/>
  <c r="K30" i="1"/>
  <c r="Y31" i="1"/>
  <c r="G31" i="1"/>
  <c r="H30" i="1"/>
  <c r="E30" i="1"/>
  <c r="T30" i="1"/>
  <c r="Q30" i="1"/>
  <c r="W30" i="1"/>
  <c r="M31" i="1"/>
  <c r="E24" i="1"/>
  <c r="J25" i="1"/>
  <c r="H24" i="1"/>
  <c r="M25" i="1"/>
  <c r="Q24" i="1"/>
  <c r="G25" i="1"/>
  <c r="K24" i="1"/>
  <c r="S25" i="1"/>
  <c r="K4" i="1"/>
  <c r="W4" i="1"/>
  <c r="T10" i="1"/>
  <c r="W16" i="1"/>
  <c r="B22" i="1"/>
  <c r="Q22" i="1"/>
  <c r="B10" i="1"/>
  <c r="Q10" i="1"/>
  <c r="K10" i="1"/>
  <c r="W22" i="1"/>
  <c r="N22" i="1"/>
  <c r="D25" i="1"/>
  <c r="M26" i="1"/>
  <c r="Q4" i="1"/>
  <c r="E10" i="1"/>
  <c r="N10" i="1"/>
  <c r="K22" i="1"/>
  <c r="H4" i="1"/>
  <c r="W10" i="1"/>
  <c r="H22" i="1"/>
  <c r="B24" i="1"/>
  <c r="E28" i="1"/>
  <c r="W28" i="1"/>
  <c r="H28" i="1"/>
  <c r="D26" i="1"/>
  <c r="N4" i="1"/>
  <c r="H10" i="1"/>
  <c r="T22" i="1"/>
  <c r="E22" i="1"/>
  <c r="Q28" i="1"/>
  <c r="T28" i="1"/>
  <c r="G26" i="1"/>
  <c r="S26" i="1"/>
  <c r="T4" i="1"/>
  <c r="N28" i="1"/>
  <c r="B28" i="1"/>
  <c r="J26" i="1"/>
  <c r="K28" i="1"/>
  <c r="E16" i="1"/>
  <c r="E18" i="1"/>
  <c r="G19" i="1"/>
  <c r="G20" i="1"/>
  <c r="H16" i="1"/>
  <c r="H18" i="1"/>
  <c r="J19" i="1"/>
  <c r="J20" i="1"/>
  <c r="B16" i="1"/>
  <c r="B18" i="1"/>
  <c r="D19" i="1"/>
  <c r="D20" i="1"/>
  <c r="P19" i="1"/>
  <c r="T16" i="1"/>
  <c r="T18" i="1"/>
  <c r="N16" i="1"/>
  <c r="N18" i="1"/>
  <c r="Q16" i="1"/>
  <c r="Q18" i="1"/>
  <c r="V19" i="1"/>
  <c r="K16" i="1"/>
  <c r="K18" i="1"/>
  <c r="M19" i="1"/>
  <c r="S19" i="1"/>
  <c r="M20" i="1"/>
  <c r="P20" i="1"/>
  <c r="S20" i="1"/>
  <c r="V20" i="1"/>
  <c r="W24" i="1"/>
  <c r="Y25" i="1"/>
  <c r="Y26" i="1"/>
  <c r="N24" i="1"/>
  <c r="P25" i="1"/>
  <c r="P26" i="1"/>
  <c r="V25" i="1"/>
  <c r="T24" i="1"/>
  <c r="V26" i="1"/>
  <c r="Y20" i="1"/>
  <c r="W18" i="1"/>
  <c r="Y19" i="1"/>
  <c r="W12" i="1"/>
  <c r="Y13" i="1"/>
  <c r="V14" i="1"/>
  <c r="Y14" i="1"/>
  <c r="V13" i="1"/>
  <c r="T12" i="1"/>
  <c r="N12" i="1"/>
  <c r="P13" i="1"/>
  <c r="J14" i="1"/>
  <c r="P14" i="1"/>
  <c r="Q12" i="1"/>
  <c r="S13" i="1"/>
  <c r="S14" i="1"/>
  <c r="J13" i="1"/>
  <c r="H12" i="1"/>
  <c r="E12" i="1"/>
  <c r="G13" i="1"/>
  <c r="G14" i="1"/>
  <c r="K12" i="1"/>
  <c r="M13" i="1"/>
  <c r="M14" i="1"/>
  <c r="D14" i="1"/>
  <c r="D13" i="1"/>
  <c r="B12" i="1"/>
  <c r="V8" i="1"/>
  <c r="Y8" i="1"/>
  <c r="W6" i="1"/>
  <c r="Y7" i="1"/>
  <c r="V7" i="1"/>
  <c r="T6" i="1"/>
  <c r="P8" i="1"/>
  <c r="S8" i="1"/>
  <c r="S7" i="1"/>
  <c r="Q6" i="1"/>
  <c r="P7" i="1"/>
  <c r="N6" i="1"/>
  <c r="K6" i="1"/>
  <c r="M7" i="1"/>
  <c r="M8" i="1"/>
  <c r="J8" i="1"/>
  <c r="H6" i="1"/>
  <c r="J7" i="1"/>
  <c r="B4" i="1"/>
  <c r="E4" i="1"/>
  <c r="G8" i="1"/>
  <c r="G7" i="1"/>
  <c r="E6" i="1"/>
  <c r="AB5" i="2"/>
  <c r="D8" i="1"/>
  <c r="D7" i="1"/>
  <c r="B6" i="1"/>
  <c r="AB31" i="2"/>
  <c r="AB42" i="2"/>
  <c r="AB44" i="2"/>
  <c r="AB41" i="2"/>
  <c r="AB43" i="2"/>
  <c r="AB39" i="2"/>
  <c r="AB40" i="2"/>
  <c r="AB27" i="2"/>
  <c r="AB33" i="2"/>
  <c r="AB37" i="2"/>
  <c r="AB36" i="2"/>
  <c r="AB35" i="2"/>
  <c r="AB34" i="2"/>
  <c r="AB32" i="2"/>
  <c r="AB30" i="2"/>
  <c r="AB29" i="2"/>
  <c r="AB28" i="2"/>
  <c r="AB26" i="2"/>
  <c r="AB25" i="2"/>
  <c r="AB24" i="2"/>
  <c r="AB23" i="2"/>
  <c r="AB21" i="2"/>
  <c r="AB22" i="2"/>
  <c r="AB15" i="2"/>
  <c r="AB17" i="2"/>
  <c r="AB16" i="2"/>
  <c r="AB19" i="2"/>
  <c r="AB20" i="2"/>
  <c r="AB18" i="2"/>
  <c r="AB14" i="2"/>
  <c r="AB13" i="2"/>
  <c r="AB10" i="2"/>
  <c r="AB9" i="2"/>
  <c r="AB12" i="2"/>
  <c r="AB11" i="2"/>
  <c r="AB8" i="2"/>
  <c r="AB7" i="2"/>
  <c r="AB6" i="2"/>
  <c r="AD4" i="2" l="1"/>
  <c r="AG4" i="2" s="1"/>
  <c r="AC4" i="2"/>
  <c r="AF4" i="2" s="1"/>
  <c r="AF5" i="2" l="1"/>
  <c r="AE4" i="2"/>
  <c r="AF6" i="2" l="1"/>
  <c r="AF7" i="2" s="1"/>
  <c r="AF8" i="2" s="1"/>
  <c r="AF9" i="2" s="1"/>
  <c r="AF10" i="2" s="1"/>
  <c r="AF11" i="2" l="1"/>
  <c r="AF12" i="2" s="1"/>
  <c r="AF13" i="2" s="1"/>
  <c r="AF14" i="2" s="1"/>
  <c r="AF15" i="2" s="1"/>
  <c r="AC38" i="2" l="1"/>
  <c r="AC32" i="2"/>
  <c r="AC34" i="2"/>
  <c r="AC11" i="2"/>
  <c r="AC20" i="2"/>
  <c r="AC19" i="2"/>
  <c r="AC23" i="2"/>
  <c r="AC22" i="2"/>
  <c r="AC21" i="2"/>
  <c r="AC25" i="2"/>
  <c r="AC5" i="2"/>
  <c r="AC33" i="2"/>
  <c r="AC44" i="2"/>
  <c r="AC40" i="2"/>
  <c r="AC16" i="2"/>
  <c r="AC13" i="2"/>
  <c r="AC29" i="2"/>
  <c r="AC14" i="2"/>
  <c r="AC30" i="2"/>
  <c r="AC15" i="2"/>
  <c r="AC31" i="2"/>
  <c r="AC36" i="2"/>
  <c r="AC17" i="2"/>
  <c r="AC42" i="2"/>
  <c r="AC18" i="2"/>
  <c r="AC39" i="2"/>
  <c r="AC35" i="2"/>
  <c r="AC24" i="2"/>
  <c r="AC37" i="2"/>
  <c r="AC6" i="2"/>
  <c r="AC7" i="2"/>
  <c r="AC43" i="2"/>
  <c r="AC8" i="2"/>
  <c r="AC12" i="2"/>
  <c r="AC28" i="2"/>
  <c r="AC9" i="2"/>
  <c r="AC41" i="2"/>
  <c r="AC10" i="2"/>
  <c r="AC26" i="2"/>
  <c r="AC27" i="2"/>
</calcChain>
</file>

<file path=xl/sharedStrings.xml><?xml version="1.0" encoding="utf-8"?>
<sst xmlns="http://schemas.openxmlformats.org/spreadsheetml/2006/main" count="149" uniqueCount="61">
  <si>
    <t>H:</t>
  </si>
  <si>
    <t>L:</t>
  </si>
  <si>
    <t>Agriculture</t>
  </si>
  <si>
    <t>CQG, Inc.   Copyright © 2015</t>
  </si>
  <si>
    <t>Current Time:</t>
  </si>
  <si>
    <t>Designed by Thom Hartle</t>
  </si>
  <si>
    <t>NGE?</t>
  </si>
  <si>
    <t>EP?</t>
  </si>
  <si>
    <t>GCE?</t>
  </si>
  <si>
    <t>ZCE?</t>
  </si>
  <si>
    <t>CCE?</t>
  </si>
  <si>
    <t>DXE?</t>
  </si>
  <si>
    <t>ENQ?</t>
  </si>
  <si>
    <t>SIE?</t>
  </si>
  <si>
    <t>ZSE?</t>
  </si>
  <si>
    <t>CTE?</t>
  </si>
  <si>
    <t>EU6?</t>
  </si>
  <si>
    <t>YM?</t>
  </si>
  <si>
    <t>PLE?</t>
  </si>
  <si>
    <t>ZME?</t>
  </si>
  <si>
    <t>OJE?</t>
  </si>
  <si>
    <t>JY6?</t>
  </si>
  <si>
    <t>EMD?</t>
  </si>
  <si>
    <t>CPE?</t>
  </si>
  <si>
    <t>ZLE?</t>
  </si>
  <si>
    <t>KCE?</t>
  </si>
  <si>
    <t>TFE?</t>
  </si>
  <si>
    <t>CLE?</t>
  </si>
  <si>
    <t>ZWA?</t>
  </si>
  <si>
    <t>LBS?</t>
  </si>
  <si>
    <t>CA6?</t>
  </si>
  <si>
    <t>ZRE?</t>
  </si>
  <si>
    <t>SBE?</t>
  </si>
  <si>
    <t>SF6?</t>
  </si>
  <si>
    <t>USA?</t>
  </si>
  <si>
    <t>HOE?</t>
  </si>
  <si>
    <t>ZOE?</t>
  </si>
  <si>
    <t>GLE?</t>
  </si>
  <si>
    <t>DA6?</t>
  </si>
  <si>
    <t>TYA?</t>
  </si>
  <si>
    <t>GF?</t>
  </si>
  <si>
    <t>HE?</t>
  </si>
  <si>
    <t>NE6?</t>
  </si>
  <si>
    <t>DD?</t>
  </si>
  <si>
    <t>Decimal?</t>
  </si>
  <si>
    <t>B</t>
  </si>
  <si>
    <t>Use B for Treasuries and markets that trade in fractions, such as corn.</t>
  </si>
  <si>
    <t>First Row:</t>
  </si>
  <si>
    <t>Second Row:</t>
  </si>
  <si>
    <t>Third Row:</t>
  </si>
  <si>
    <t>Fourth Row</t>
  </si>
  <si>
    <t>Fifth Row</t>
  </si>
  <si>
    <t>Enter Row Title:</t>
  </si>
  <si>
    <t>Equity Indicies and US Treasuries</t>
  </si>
  <si>
    <t>Metals and Energy</t>
  </si>
  <si>
    <t>Forex</t>
  </si>
  <si>
    <t>RBE?2</t>
  </si>
  <si>
    <t>BP6</t>
  </si>
  <si>
    <t>Enter the symbols to be used for the Main Display.</t>
  </si>
  <si>
    <t>Enter the number of decimals for the price formatting (1 to 7).</t>
  </si>
  <si>
    <t>CQG Market Quotes Dashboard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</si>
</sst>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h:mm:ss;@"/>
  </numFmts>
  <fonts count="5" x14ac:knownFonts="1"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4"/>
      <color theme="0"/>
      <name val="Century Gothic"/>
      <family val="2"/>
    </font>
    <font>
      <sz val="28"/>
      <color theme="0"/>
      <name val="Century Gothic"/>
      <family val="2"/>
    </font>
    <font>
      <sz val="26"/>
      <color rgb="FF0070C0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rgb="FF336699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rgb="FF990000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rgb="FF663300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rgb="FF000066"/>
        </stop>
        <stop position="1">
          <color theme="1"/>
        </stop>
      </gradientFill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rgb="FF3333CC"/>
        </stop>
        <stop position="1">
          <color theme="1"/>
        </stop>
      </gradientFill>
    </fill>
  </fills>
  <borders count="16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2" borderId="5" xfId="0" applyNumberFormat="1" applyFont="1" applyFill="1" applyBorder="1" applyAlignment="1">
      <alignment horizontal="center" shrinkToFit="1"/>
    </xf>
    <xf numFmtId="10" fontId="2" fillId="2" borderId="7" xfId="0" applyNumberFormat="1" applyFont="1" applyFill="1" applyBorder="1" applyAlignment="1">
      <alignment horizontal="center" shrinkToFit="1"/>
    </xf>
    <xf numFmtId="10" fontId="2" fillId="2" borderId="8" xfId="0" applyNumberFormat="1" applyFont="1" applyFill="1" applyBorder="1" applyAlignment="1">
      <alignment horizontal="center" shrinkToFit="1"/>
    </xf>
    <xf numFmtId="0" fontId="1" fillId="9" borderId="12" xfId="0" applyFont="1" applyFill="1" applyBorder="1" applyAlignment="1" applyProtection="1">
      <alignment horizontal="center"/>
      <protection locked="0"/>
    </xf>
    <xf numFmtId="0" fontId="1" fillId="9" borderId="0" xfId="0" applyFont="1" applyFill="1" applyAlignment="1" applyProtection="1">
      <alignment horizontal="right"/>
    </xf>
    <xf numFmtId="0" fontId="1" fillId="9" borderId="0" xfId="0" applyFont="1" applyFill="1" applyAlignment="1" applyProtection="1">
      <alignment horizontal="center"/>
    </xf>
    <xf numFmtId="0" fontId="0" fillId="9" borderId="0" xfId="0" applyFill="1" applyProtection="1"/>
    <xf numFmtId="0" fontId="1" fillId="9" borderId="0" xfId="0" applyFont="1" applyFill="1" applyBorder="1" applyAlignment="1" applyProtection="1">
      <alignment horizontal="center"/>
    </xf>
    <xf numFmtId="0" fontId="1" fillId="9" borderId="0" xfId="0" applyFont="1" applyFill="1" applyProtection="1"/>
    <xf numFmtId="0" fontId="2" fillId="2" borderId="0" xfId="0" applyNumberFormat="1" applyFont="1" applyFill="1" applyBorder="1" applyAlignment="1">
      <alignment horizontal="left" shrinkToFit="1"/>
    </xf>
    <xf numFmtId="0" fontId="2" fillId="2" borderId="7" xfId="0" applyNumberFormat="1" applyFont="1" applyFill="1" applyBorder="1" applyAlignment="1">
      <alignment horizontal="left" shrinkToFit="1"/>
    </xf>
    <xf numFmtId="0" fontId="1" fillId="2" borderId="0" xfId="0" applyNumberFormat="1" applyFont="1" applyFill="1"/>
    <xf numFmtId="0" fontId="2" fillId="2" borderId="0" xfId="0" applyNumberFormat="1" applyFont="1" applyFill="1"/>
    <xf numFmtId="0" fontId="2" fillId="2" borderId="4" xfId="0" applyNumberFormat="1" applyFont="1" applyFill="1" applyBorder="1" applyAlignment="1">
      <alignment horizontal="center" shrinkToFit="1"/>
    </xf>
    <xf numFmtId="0" fontId="2" fillId="2" borderId="0" xfId="0" applyNumberFormat="1" applyFont="1" applyFill="1" applyBorder="1" applyAlignment="1">
      <alignment horizontal="center" shrinkToFit="1"/>
    </xf>
    <xf numFmtId="0" fontId="3" fillId="2" borderId="0" xfId="0" applyNumberFormat="1" applyFont="1" applyFill="1"/>
    <xf numFmtId="0" fontId="2" fillId="2" borderId="4" xfId="0" applyNumberFormat="1" applyFont="1" applyFill="1" applyBorder="1" applyAlignment="1">
      <alignment horizontal="right" shrinkToFit="1"/>
    </xf>
    <xf numFmtId="0" fontId="2" fillId="2" borderId="6" xfId="0" applyNumberFormat="1" applyFont="1" applyFill="1" applyBorder="1" applyAlignment="1">
      <alignment horizontal="right" shrinkToFit="1"/>
    </xf>
    <xf numFmtId="0" fontId="2" fillId="2" borderId="4" xfId="0" applyNumberFormat="1" applyFont="1" applyFill="1" applyBorder="1" applyAlignment="1">
      <alignment horizontal="center" vertical="center" shrinkToFit="1"/>
    </xf>
    <xf numFmtId="0" fontId="1" fillId="8" borderId="11" xfId="0" applyNumberFormat="1" applyFont="1" applyFill="1" applyBorder="1"/>
    <xf numFmtId="0" fontId="1" fillId="8" borderId="9" xfId="0" applyNumberFormat="1" applyFont="1" applyFill="1" applyBorder="1"/>
    <xf numFmtId="0" fontId="1" fillId="8" borderId="10" xfId="0" applyNumberFormat="1" applyFont="1" applyFill="1" applyBorder="1"/>
    <xf numFmtId="1" fontId="0" fillId="9" borderId="0" xfId="0" applyNumberFormat="1" applyFill="1"/>
    <xf numFmtId="0" fontId="0" fillId="9" borderId="0" xfId="0" applyFill="1"/>
    <xf numFmtId="10" fontId="0" fillId="9" borderId="0" xfId="0" applyNumberFormat="1" applyFill="1"/>
    <xf numFmtId="164" fontId="0" fillId="9" borderId="0" xfId="0" applyNumberFormat="1" applyFill="1"/>
    <xf numFmtId="0" fontId="0" fillId="9" borderId="0" xfId="0" quotePrefix="1" applyFill="1"/>
    <xf numFmtId="165" fontId="1" fillId="8" borderId="9" xfId="0" applyNumberFormat="1" applyFont="1" applyFill="1" applyBorder="1"/>
    <xf numFmtId="0" fontId="4" fillId="4" borderId="11" xfId="0" applyNumberFormat="1" applyFont="1" applyFill="1" applyBorder="1" applyAlignment="1">
      <alignment horizontal="center" vertical="center"/>
    </xf>
    <xf numFmtId="0" fontId="4" fillId="4" borderId="9" xfId="0" applyNumberFormat="1" applyFont="1" applyFill="1" applyBorder="1" applyAlignment="1">
      <alignment horizontal="center" vertical="center"/>
    </xf>
    <xf numFmtId="0" fontId="4" fillId="4" borderId="10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shrinkToFit="1"/>
    </xf>
    <xf numFmtId="0" fontId="2" fillId="2" borderId="2" xfId="0" applyNumberFormat="1" applyFont="1" applyFill="1" applyBorder="1" applyAlignment="1">
      <alignment horizontal="center" vertical="center" shrinkToFit="1"/>
    </xf>
    <xf numFmtId="0" fontId="2" fillId="2" borderId="3" xfId="0" applyNumberFormat="1" applyFont="1" applyFill="1" applyBorder="1" applyAlignment="1">
      <alignment horizontal="center" vertical="center" shrinkToFit="1"/>
    </xf>
    <xf numFmtId="0" fontId="3" fillId="2" borderId="4" xfId="0" applyNumberFormat="1" applyFont="1" applyFill="1" applyBorder="1" applyAlignment="1">
      <alignment horizontal="right" shrinkToFit="1"/>
    </xf>
    <xf numFmtId="0" fontId="3" fillId="2" borderId="0" xfId="0" applyNumberFormat="1" applyFont="1" applyFill="1" applyBorder="1" applyAlignment="1">
      <alignment horizontal="right" shrinkToFit="1"/>
    </xf>
    <xf numFmtId="0" fontId="3" fillId="2" borderId="5" xfId="0" applyNumberFormat="1" applyFont="1" applyFill="1" applyBorder="1" applyAlignment="1">
      <alignment horizontal="right" shrinkToFit="1"/>
    </xf>
    <xf numFmtId="0" fontId="1" fillId="3" borderId="11" xfId="0" applyNumberFormat="1" applyFont="1" applyFill="1" applyBorder="1" applyAlignment="1">
      <alignment horizontal="center" vertical="center"/>
    </xf>
    <xf numFmtId="0" fontId="1" fillId="3" borderId="9" xfId="0" applyNumberFormat="1" applyFont="1" applyFill="1" applyBorder="1" applyAlignment="1">
      <alignment horizontal="center" vertical="center"/>
    </xf>
    <xf numFmtId="0" fontId="1" fillId="3" borderId="10" xfId="0" applyNumberFormat="1" applyFont="1" applyFill="1" applyBorder="1" applyAlignment="1">
      <alignment horizontal="center" vertical="center"/>
    </xf>
    <xf numFmtId="0" fontId="1" fillId="7" borderId="11" xfId="0" applyNumberFormat="1" applyFont="1" applyFill="1" applyBorder="1" applyAlignment="1">
      <alignment horizontal="center" vertical="center"/>
    </xf>
    <xf numFmtId="0" fontId="1" fillId="7" borderId="9" xfId="0" applyNumberFormat="1" applyFont="1" applyFill="1" applyBorder="1" applyAlignment="1">
      <alignment horizontal="center" vertical="center"/>
    </xf>
    <xf numFmtId="0" fontId="1" fillId="7" borderId="10" xfId="0" applyNumberFormat="1" applyFont="1" applyFill="1" applyBorder="1" applyAlignment="1">
      <alignment horizontal="center" vertical="center"/>
    </xf>
    <xf numFmtId="0" fontId="1" fillId="6" borderId="11" xfId="0" applyNumberFormat="1" applyFont="1" applyFill="1" applyBorder="1" applyAlignment="1">
      <alignment horizontal="center" vertical="center"/>
    </xf>
    <xf numFmtId="0" fontId="1" fillId="6" borderId="9" xfId="0" applyNumberFormat="1" applyFont="1" applyFill="1" applyBorder="1" applyAlignment="1">
      <alignment horizontal="center" vertical="center"/>
    </xf>
    <xf numFmtId="0" fontId="1" fillId="6" borderId="10" xfId="0" applyNumberFormat="1" applyFont="1" applyFill="1" applyBorder="1" applyAlignment="1">
      <alignment horizontal="center" vertical="center"/>
    </xf>
    <xf numFmtId="0" fontId="1" fillId="10" borderId="11" xfId="0" applyNumberFormat="1" applyFont="1" applyFill="1" applyBorder="1" applyAlignment="1">
      <alignment horizontal="center" vertical="center"/>
    </xf>
    <xf numFmtId="0" fontId="1" fillId="10" borderId="9" xfId="0" applyNumberFormat="1" applyFont="1" applyFill="1" applyBorder="1" applyAlignment="1">
      <alignment horizontal="center" vertical="center"/>
    </xf>
    <xf numFmtId="0" fontId="1" fillId="10" borderId="10" xfId="0" applyNumberFormat="1" applyFont="1" applyFill="1" applyBorder="1" applyAlignment="1">
      <alignment horizontal="center" vertical="center"/>
    </xf>
    <xf numFmtId="0" fontId="1" fillId="5" borderId="11" xfId="0" applyNumberFormat="1" applyFont="1" applyFill="1" applyBorder="1" applyAlignment="1">
      <alignment horizontal="center" vertical="center"/>
    </xf>
    <xf numFmtId="0" fontId="1" fillId="5" borderId="9" xfId="0" applyNumberFormat="1" applyFont="1" applyFill="1" applyBorder="1" applyAlignment="1">
      <alignment horizontal="center" vertical="center"/>
    </xf>
    <xf numFmtId="0" fontId="1" fillId="5" borderId="10" xfId="0" applyNumberFormat="1" applyFont="1" applyFill="1" applyBorder="1" applyAlignment="1">
      <alignment horizontal="center" vertical="center"/>
    </xf>
    <xf numFmtId="0" fontId="1" fillId="9" borderId="0" xfId="0" applyFont="1" applyFill="1" applyAlignment="1" applyProtection="1">
      <alignment horizontal="center"/>
    </xf>
    <xf numFmtId="0" fontId="1" fillId="9" borderId="0" xfId="0" applyFont="1" applyFill="1" applyAlignment="1" applyProtection="1">
      <alignment horizontal="left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5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520"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80000"/>
        </patternFill>
      </fill>
    </dxf>
    <dxf>
      <font>
        <color theme="0"/>
      </font>
      <fill>
        <patternFill>
          <bgColor rgb="FF960000"/>
        </patternFill>
      </fill>
    </dxf>
    <dxf>
      <font>
        <color theme="0"/>
      </font>
      <fill>
        <patternFill>
          <bgColor rgb="FF6400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001900"/>
        </patternFill>
      </fill>
    </dxf>
    <dxf>
      <font>
        <color theme="0"/>
      </font>
      <fill>
        <patternFill>
          <bgColor rgb="FF004B0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009600"/>
        </patternFill>
      </fill>
    </dxf>
    <dxf>
      <font>
        <color theme="0"/>
      </font>
      <fill>
        <patternFill>
          <bgColor rgb="FF00C800"/>
        </patternFill>
      </fill>
    </dxf>
    <dxf>
      <font>
        <color theme="1"/>
      </font>
      <fill>
        <patternFill>
          <bgColor rgb="FF00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80000"/>
        </patternFill>
      </fill>
    </dxf>
    <dxf>
      <font>
        <color theme="0"/>
      </font>
      <fill>
        <patternFill>
          <bgColor rgb="FF960000"/>
        </patternFill>
      </fill>
    </dxf>
    <dxf>
      <font>
        <color theme="0"/>
      </font>
      <fill>
        <patternFill>
          <bgColor rgb="FF6400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001900"/>
        </patternFill>
      </fill>
    </dxf>
    <dxf>
      <font>
        <color theme="0"/>
      </font>
      <fill>
        <patternFill>
          <bgColor rgb="FF004B0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009600"/>
        </patternFill>
      </fill>
    </dxf>
    <dxf>
      <font>
        <color theme="0"/>
      </font>
      <fill>
        <patternFill>
          <bgColor rgb="FF00C800"/>
        </patternFill>
      </fill>
    </dxf>
    <dxf>
      <font>
        <color theme="1"/>
      </font>
      <fill>
        <patternFill>
          <bgColor rgb="FF00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80000"/>
        </patternFill>
      </fill>
    </dxf>
    <dxf>
      <font>
        <color theme="0"/>
      </font>
      <fill>
        <patternFill>
          <bgColor rgb="FF960000"/>
        </patternFill>
      </fill>
    </dxf>
    <dxf>
      <font>
        <color theme="0"/>
      </font>
      <fill>
        <patternFill>
          <bgColor rgb="FF6400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001900"/>
        </patternFill>
      </fill>
    </dxf>
    <dxf>
      <font>
        <color theme="0"/>
      </font>
      <fill>
        <patternFill>
          <bgColor rgb="FF004B0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009600"/>
        </patternFill>
      </fill>
    </dxf>
    <dxf>
      <font>
        <color theme="0"/>
      </font>
      <fill>
        <patternFill>
          <bgColor rgb="FF00C800"/>
        </patternFill>
      </fill>
    </dxf>
    <dxf>
      <font>
        <color theme="1"/>
      </font>
      <fill>
        <patternFill>
          <bgColor rgb="FF00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80000"/>
        </patternFill>
      </fill>
    </dxf>
    <dxf>
      <font>
        <color theme="0"/>
      </font>
      <fill>
        <patternFill>
          <bgColor rgb="FF960000"/>
        </patternFill>
      </fill>
    </dxf>
    <dxf>
      <font>
        <color theme="0"/>
      </font>
      <fill>
        <patternFill>
          <bgColor rgb="FF6400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001900"/>
        </patternFill>
      </fill>
    </dxf>
    <dxf>
      <font>
        <color theme="0"/>
      </font>
      <fill>
        <patternFill>
          <bgColor rgb="FF004B0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009600"/>
        </patternFill>
      </fill>
    </dxf>
    <dxf>
      <font>
        <color theme="0"/>
      </font>
      <fill>
        <patternFill>
          <bgColor rgb="FF00C800"/>
        </patternFill>
      </fill>
    </dxf>
    <dxf>
      <font>
        <color theme="1"/>
      </font>
      <fill>
        <patternFill>
          <bgColor rgb="FF00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80000"/>
        </patternFill>
      </fill>
    </dxf>
    <dxf>
      <font>
        <color theme="0"/>
      </font>
      <fill>
        <patternFill>
          <bgColor rgb="FF960000"/>
        </patternFill>
      </fill>
    </dxf>
    <dxf>
      <font>
        <color theme="0"/>
      </font>
      <fill>
        <patternFill>
          <bgColor rgb="FF6400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001900"/>
        </patternFill>
      </fill>
    </dxf>
    <dxf>
      <font>
        <color theme="0"/>
      </font>
      <fill>
        <patternFill>
          <bgColor rgb="FF004B0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009600"/>
        </patternFill>
      </fill>
    </dxf>
    <dxf>
      <font>
        <color theme="0"/>
      </font>
      <fill>
        <patternFill>
          <bgColor rgb="FF00C800"/>
        </patternFill>
      </fill>
    </dxf>
    <dxf>
      <font>
        <color theme="1"/>
      </font>
      <fill>
        <patternFill>
          <bgColor rgb="FF00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80000"/>
        </patternFill>
      </fill>
    </dxf>
    <dxf>
      <font>
        <color theme="0"/>
      </font>
      <fill>
        <patternFill>
          <bgColor rgb="FF960000"/>
        </patternFill>
      </fill>
    </dxf>
    <dxf>
      <font>
        <color theme="0"/>
      </font>
      <fill>
        <patternFill>
          <bgColor rgb="FF6400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001900"/>
        </patternFill>
      </fill>
    </dxf>
    <dxf>
      <font>
        <color theme="0"/>
      </font>
      <fill>
        <patternFill>
          <bgColor rgb="FF004B0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009600"/>
        </patternFill>
      </fill>
    </dxf>
    <dxf>
      <font>
        <color theme="0"/>
      </font>
      <fill>
        <patternFill>
          <bgColor rgb="FF00C800"/>
        </patternFill>
      </fill>
    </dxf>
    <dxf>
      <font>
        <color theme="1"/>
      </font>
      <fill>
        <patternFill>
          <bgColor rgb="FF00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80000"/>
        </patternFill>
      </fill>
    </dxf>
    <dxf>
      <font>
        <color theme="0"/>
      </font>
      <fill>
        <patternFill>
          <bgColor rgb="FF960000"/>
        </patternFill>
      </fill>
    </dxf>
    <dxf>
      <font>
        <color theme="0"/>
      </font>
      <fill>
        <patternFill>
          <bgColor rgb="FF6400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001900"/>
        </patternFill>
      </fill>
    </dxf>
    <dxf>
      <font>
        <color theme="0"/>
      </font>
      <fill>
        <patternFill>
          <bgColor rgb="FF004B0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009600"/>
        </patternFill>
      </fill>
    </dxf>
    <dxf>
      <font>
        <color theme="0"/>
      </font>
      <fill>
        <patternFill>
          <bgColor rgb="FF00C800"/>
        </patternFill>
      </fill>
    </dxf>
    <dxf>
      <font>
        <color theme="1"/>
      </font>
      <fill>
        <patternFill>
          <bgColor rgb="FF00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80000"/>
        </patternFill>
      </fill>
    </dxf>
    <dxf>
      <font>
        <color theme="0"/>
      </font>
      <fill>
        <patternFill>
          <bgColor rgb="FF960000"/>
        </patternFill>
      </fill>
    </dxf>
    <dxf>
      <font>
        <color theme="0"/>
      </font>
      <fill>
        <patternFill>
          <bgColor rgb="FF6400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001900"/>
        </patternFill>
      </fill>
    </dxf>
    <dxf>
      <font>
        <color theme="0"/>
      </font>
      <fill>
        <patternFill>
          <bgColor rgb="FF004B0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009600"/>
        </patternFill>
      </fill>
    </dxf>
    <dxf>
      <font>
        <color theme="0"/>
      </font>
      <fill>
        <patternFill>
          <bgColor rgb="FF00C800"/>
        </patternFill>
      </fill>
    </dxf>
    <dxf>
      <font>
        <color theme="1"/>
      </font>
      <fill>
        <patternFill>
          <bgColor rgb="FF00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80000"/>
        </patternFill>
      </fill>
    </dxf>
    <dxf>
      <font>
        <color theme="0"/>
      </font>
      <fill>
        <patternFill>
          <bgColor rgb="FF960000"/>
        </patternFill>
      </fill>
    </dxf>
    <dxf>
      <font>
        <color theme="0"/>
      </font>
      <fill>
        <patternFill>
          <bgColor rgb="FF6400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001900"/>
        </patternFill>
      </fill>
    </dxf>
    <dxf>
      <font>
        <color theme="0"/>
      </font>
      <fill>
        <patternFill>
          <bgColor rgb="FF004B0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009600"/>
        </patternFill>
      </fill>
    </dxf>
    <dxf>
      <font>
        <color theme="0"/>
      </font>
      <fill>
        <patternFill>
          <bgColor rgb="FF00C800"/>
        </patternFill>
      </fill>
    </dxf>
    <dxf>
      <font>
        <color theme="1"/>
      </font>
      <fill>
        <patternFill>
          <bgColor rgb="FF00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80000"/>
        </patternFill>
      </fill>
    </dxf>
    <dxf>
      <font>
        <color theme="0"/>
      </font>
      <fill>
        <patternFill>
          <bgColor rgb="FF960000"/>
        </patternFill>
      </fill>
    </dxf>
    <dxf>
      <font>
        <color theme="0"/>
      </font>
      <fill>
        <patternFill>
          <bgColor rgb="FF6400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001900"/>
        </patternFill>
      </fill>
    </dxf>
    <dxf>
      <font>
        <color theme="0"/>
      </font>
      <fill>
        <patternFill>
          <bgColor rgb="FF004B0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009600"/>
        </patternFill>
      </fill>
    </dxf>
    <dxf>
      <font>
        <color theme="0"/>
      </font>
      <fill>
        <patternFill>
          <bgColor rgb="FF00C800"/>
        </patternFill>
      </fill>
    </dxf>
    <dxf>
      <font>
        <color theme="1"/>
      </font>
      <fill>
        <patternFill>
          <bgColor rgb="FF00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80000"/>
        </patternFill>
      </fill>
    </dxf>
    <dxf>
      <font>
        <color theme="0"/>
      </font>
      <fill>
        <patternFill>
          <bgColor rgb="FF960000"/>
        </patternFill>
      </fill>
    </dxf>
    <dxf>
      <font>
        <color theme="0"/>
      </font>
      <fill>
        <patternFill>
          <bgColor rgb="FF6400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001900"/>
        </patternFill>
      </fill>
    </dxf>
    <dxf>
      <font>
        <color theme="0"/>
      </font>
      <fill>
        <patternFill>
          <bgColor rgb="FF004B0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009600"/>
        </patternFill>
      </fill>
    </dxf>
    <dxf>
      <font>
        <color theme="0"/>
      </font>
      <fill>
        <patternFill>
          <bgColor rgb="FF00C800"/>
        </patternFill>
      </fill>
    </dxf>
    <dxf>
      <font>
        <color theme="1"/>
      </font>
      <fill>
        <patternFill>
          <bgColor rgb="FF00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80000"/>
        </patternFill>
      </fill>
    </dxf>
    <dxf>
      <font>
        <color theme="0"/>
      </font>
      <fill>
        <patternFill>
          <bgColor rgb="FF960000"/>
        </patternFill>
      </fill>
    </dxf>
    <dxf>
      <font>
        <color theme="0"/>
      </font>
      <fill>
        <patternFill>
          <bgColor rgb="FF6400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001900"/>
        </patternFill>
      </fill>
    </dxf>
    <dxf>
      <font>
        <color theme="0"/>
      </font>
      <fill>
        <patternFill>
          <bgColor rgb="FF004B0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009600"/>
        </patternFill>
      </fill>
    </dxf>
    <dxf>
      <font>
        <color theme="0"/>
      </font>
      <fill>
        <patternFill>
          <bgColor rgb="FF00C800"/>
        </patternFill>
      </fill>
    </dxf>
    <dxf>
      <font>
        <color theme="1"/>
      </font>
      <fill>
        <patternFill>
          <bgColor rgb="FF00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80000"/>
        </patternFill>
      </fill>
    </dxf>
    <dxf>
      <font>
        <color theme="0"/>
      </font>
      <fill>
        <patternFill>
          <bgColor rgb="FF960000"/>
        </patternFill>
      </fill>
    </dxf>
    <dxf>
      <font>
        <color theme="0"/>
      </font>
      <fill>
        <patternFill>
          <bgColor rgb="FF6400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001900"/>
        </patternFill>
      </fill>
    </dxf>
    <dxf>
      <font>
        <color theme="0"/>
      </font>
      <fill>
        <patternFill>
          <bgColor rgb="FF004B0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009600"/>
        </patternFill>
      </fill>
    </dxf>
    <dxf>
      <font>
        <color theme="0"/>
      </font>
      <fill>
        <patternFill>
          <bgColor rgb="FF00C800"/>
        </patternFill>
      </fill>
    </dxf>
    <dxf>
      <font>
        <color theme="1"/>
      </font>
      <fill>
        <patternFill>
          <bgColor rgb="FF00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80000"/>
        </patternFill>
      </fill>
    </dxf>
    <dxf>
      <font>
        <color theme="0"/>
      </font>
      <fill>
        <patternFill>
          <bgColor rgb="FF960000"/>
        </patternFill>
      </fill>
    </dxf>
    <dxf>
      <font>
        <color theme="0"/>
      </font>
      <fill>
        <patternFill>
          <bgColor rgb="FF6400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001900"/>
        </patternFill>
      </fill>
    </dxf>
    <dxf>
      <font>
        <color theme="0"/>
      </font>
      <fill>
        <patternFill>
          <bgColor rgb="FF004B0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009600"/>
        </patternFill>
      </fill>
    </dxf>
    <dxf>
      <font>
        <color theme="0"/>
      </font>
      <fill>
        <patternFill>
          <bgColor rgb="FF00C800"/>
        </patternFill>
      </fill>
    </dxf>
    <dxf>
      <font>
        <color theme="1"/>
      </font>
      <fill>
        <patternFill>
          <bgColor rgb="FF00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80000"/>
        </patternFill>
      </fill>
    </dxf>
    <dxf>
      <font>
        <color theme="0"/>
      </font>
      <fill>
        <patternFill>
          <bgColor rgb="FF960000"/>
        </patternFill>
      </fill>
    </dxf>
    <dxf>
      <font>
        <color theme="0"/>
      </font>
      <fill>
        <patternFill>
          <bgColor rgb="FF6400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001900"/>
        </patternFill>
      </fill>
    </dxf>
    <dxf>
      <font>
        <color theme="0"/>
      </font>
      <fill>
        <patternFill>
          <bgColor rgb="FF004B0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009600"/>
        </patternFill>
      </fill>
    </dxf>
    <dxf>
      <font>
        <color theme="0"/>
      </font>
      <fill>
        <patternFill>
          <bgColor rgb="FF00C800"/>
        </patternFill>
      </fill>
    </dxf>
    <dxf>
      <font>
        <color theme="1"/>
      </font>
      <fill>
        <patternFill>
          <bgColor rgb="FF00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80000"/>
        </patternFill>
      </fill>
    </dxf>
    <dxf>
      <font>
        <color theme="0"/>
      </font>
      <fill>
        <patternFill>
          <bgColor rgb="FF960000"/>
        </patternFill>
      </fill>
    </dxf>
    <dxf>
      <font>
        <color theme="0"/>
      </font>
      <fill>
        <patternFill>
          <bgColor rgb="FF6400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001900"/>
        </patternFill>
      </fill>
    </dxf>
    <dxf>
      <font>
        <color theme="0"/>
      </font>
      <fill>
        <patternFill>
          <bgColor rgb="FF004B0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009600"/>
        </patternFill>
      </fill>
    </dxf>
    <dxf>
      <font>
        <color theme="0"/>
      </font>
      <fill>
        <patternFill>
          <bgColor rgb="FF00C800"/>
        </patternFill>
      </fill>
    </dxf>
    <dxf>
      <font>
        <color theme="1"/>
      </font>
      <fill>
        <patternFill>
          <bgColor rgb="FF00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80000"/>
        </patternFill>
      </fill>
    </dxf>
    <dxf>
      <font>
        <color theme="0"/>
      </font>
      <fill>
        <patternFill>
          <bgColor rgb="FF960000"/>
        </patternFill>
      </fill>
    </dxf>
    <dxf>
      <font>
        <color theme="0"/>
      </font>
      <fill>
        <patternFill>
          <bgColor rgb="FF6400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001900"/>
        </patternFill>
      </fill>
    </dxf>
    <dxf>
      <font>
        <color theme="0"/>
      </font>
      <fill>
        <patternFill>
          <bgColor rgb="FF004B0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009600"/>
        </patternFill>
      </fill>
    </dxf>
    <dxf>
      <font>
        <color theme="0"/>
      </font>
      <fill>
        <patternFill>
          <bgColor rgb="FF00C800"/>
        </patternFill>
      </fill>
    </dxf>
    <dxf>
      <font>
        <color theme="1"/>
      </font>
      <fill>
        <patternFill>
          <bgColor rgb="FF00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80000"/>
        </patternFill>
      </fill>
    </dxf>
    <dxf>
      <font>
        <color theme="0"/>
      </font>
      <fill>
        <patternFill>
          <bgColor rgb="FF960000"/>
        </patternFill>
      </fill>
    </dxf>
    <dxf>
      <font>
        <color theme="0"/>
      </font>
      <fill>
        <patternFill>
          <bgColor rgb="FF6400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001900"/>
        </patternFill>
      </fill>
    </dxf>
    <dxf>
      <font>
        <color theme="0"/>
      </font>
      <fill>
        <patternFill>
          <bgColor rgb="FF004B0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009600"/>
        </patternFill>
      </fill>
    </dxf>
    <dxf>
      <font>
        <color theme="0"/>
      </font>
      <fill>
        <patternFill>
          <bgColor rgb="FF00C800"/>
        </patternFill>
      </fill>
    </dxf>
    <dxf>
      <font>
        <color theme="1"/>
      </font>
      <fill>
        <patternFill>
          <bgColor rgb="FF00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80000"/>
        </patternFill>
      </fill>
    </dxf>
    <dxf>
      <font>
        <color theme="0"/>
      </font>
      <fill>
        <patternFill>
          <bgColor rgb="FF960000"/>
        </patternFill>
      </fill>
    </dxf>
    <dxf>
      <font>
        <color theme="0"/>
      </font>
      <fill>
        <patternFill>
          <bgColor rgb="FF6400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001900"/>
        </patternFill>
      </fill>
    </dxf>
    <dxf>
      <font>
        <color theme="0"/>
      </font>
      <fill>
        <patternFill>
          <bgColor rgb="FF004B0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009600"/>
        </patternFill>
      </fill>
    </dxf>
    <dxf>
      <font>
        <color theme="0"/>
      </font>
      <fill>
        <patternFill>
          <bgColor rgb="FF00C800"/>
        </patternFill>
      </fill>
    </dxf>
    <dxf>
      <font>
        <color theme="1"/>
      </font>
      <fill>
        <patternFill>
          <bgColor rgb="FF00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80000"/>
        </patternFill>
      </fill>
    </dxf>
    <dxf>
      <font>
        <color theme="0"/>
      </font>
      <fill>
        <patternFill>
          <bgColor rgb="FF960000"/>
        </patternFill>
      </fill>
    </dxf>
    <dxf>
      <font>
        <color theme="0"/>
      </font>
      <fill>
        <patternFill>
          <bgColor rgb="FF6400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001900"/>
        </patternFill>
      </fill>
    </dxf>
    <dxf>
      <font>
        <color theme="0"/>
      </font>
      <fill>
        <patternFill>
          <bgColor rgb="FF004B0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009600"/>
        </patternFill>
      </fill>
    </dxf>
    <dxf>
      <font>
        <color theme="0"/>
      </font>
      <fill>
        <patternFill>
          <bgColor rgb="FF00C800"/>
        </patternFill>
      </fill>
    </dxf>
    <dxf>
      <font>
        <color theme="1"/>
      </font>
      <fill>
        <patternFill>
          <bgColor rgb="FF00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80000"/>
        </patternFill>
      </fill>
    </dxf>
    <dxf>
      <font>
        <color theme="0"/>
      </font>
      <fill>
        <patternFill>
          <bgColor rgb="FF960000"/>
        </patternFill>
      </fill>
    </dxf>
    <dxf>
      <font>
        <color theme="0"/>
      </font>
      <fill>
        <patternFill>
          <bgColor rgb="FF6400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001900"/>
        </patternFill>
      </fill>
    </dxf>
    <dxf>
      <font>
        <color theme="0"/>
      </font>
      <fill>
        <patternFill>
          <bgColor rgb="FF004B0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009600"/>
        </patternFill>
      </fill>
    </dxf>
    <dxf>
      <font>
        <color theme="0"/>
      </font>
      <fill>
        <patternFill>
          <bgColor rgb="FF00C800"/>
        </patternFill>
      </fill>
    </dxf>
    <dxf>
      <font>
        <color theme="1"/>
      </font>
      <fill>
        <patternFill>
          <bgColor rgb="FF00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80000"/>
        </patternFill>
      </fill>
    </dxf>
    <dxf>
      <font>
        <color theme="0"/>
      </font>
      <fill>
        <patternFill>
          <bgColor rgb="FF960000"/>
        </patternFill>
      </fill>
    </dxf>
    <dxf>
      <font>
        <color theme="0"/>
      </font>
      <fill>
        <patternFill>
          <bgColor rgb="FF6400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001900"/>
        </patternFill>
      </fill>
    </dxf>
    <dxf>
      <font>
        <color theme="0"/>
      </font>
      <fill>
        <patternFill>
          <bgColor rgb="FF004B0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009600"/>
        </patternFill>
      </fill>
    </dxf>
    <dxf>
      <font>
        <color theme="0"/>
      </font>
      <fill>
        <patternFill>
          <bgColor rgb="FF00C800"/>
        </patternFill>
      </fill>
    </dxf>
    <dxf>
      <font>
        <color theme="1"/>
      </font>
      <fill>
        <patternFill>
          <bgColor rgb="FF00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80000"/>
        </patternFill>
      </fill>
    </dxf>
    <dxf>
      <font>
        <color theme="0"/>
      </font>
      <fill>
        <patternFill>
          <bgColor rgb="FF960000"/>
        </patternFill>
      </fill>
    </dxf>
    <dxf>
      <font>
        <color theme="0"/>
      </font>
      <fill>
        <patternFill>
          <bgColor rgb="FF6400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001900"/>
        </patternFill>
      </fill>
    </dxf>
    <dxf>
      <font>
        <color theme="0"/>
      </font>
      <fill>
        <patternFill>
          <bgColor rgb="FF004B0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009600"/>
        </patternFill>
      </fill>
    </dxf>
    <dxf>
      <font>
        <color theme="0"/>
      </font>
      <fill>
        <patternFill>
          <bgColor rgb="FF00C800"/>
        </patternFill>
      </fill>
    </dxf>
    <dxf>
      <font>
        <color theme="1"/>
      </font>
      <fill>
        <patternFill>
          <bgColor rgb="FF00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80000"/>
        </patternFill>
      </fill>
    </dxf>
    <dxf>
      <font>
        <color theme="0"/>
      </font>
      <fill>
        <patternFill>
          <bgColor rgb="FF960000"/>
        </patternFill>
      </fill>
    </dxf>
    <dxf>
      <font>
        <color theme="0"/>
      </font>
      <fill>
        <patternFill>
          <bgColor rgb="FF6400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001900"/>
        </patternFill>
      </fill>
    </dxf>
    <dxf>
      <font>
        <color theme="0"/>
      </font>
      <fill>
        <patternFill>
          <bgColor rgb="FF004B0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009600"/>
        </patternFill>
      </fill>
    </dxf>
    <dxf>
      <font>
        <color theme="0"/>
      </font>
      <fill>
        <patternFill>
          <bgColor rgb="FF00C800"/>
        </patternFill>
      </fill>
    </dxf>
    <dxf>
      <font>
        <color theme="1"/>
      </font>
      <fill>
        <patternFill>
          <bgColor rgb="FF00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80000"/>
        </patternFill>
      </fill>
    </dxf>
    <dxf>
      <font>
        <color theme="0"/>
      </font>
      <fill>
        <patternFill>
          <bgColor rgb="FF960000"/>
        </patternFill>
      </fill>
    </dxf>
    <dxf>
      <font>
        <color theme="0"/>
      </font>
      <fill>
        <patternFill>
          <bgColor rgb="FF6400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001900"/>
        </patternFill>
      </fill>
    </dxf>
    <dxf>
      <font>
        <color theme="0"/>
      </font>
      <fill>
        <patternFill>
          <bgColor rgb="FF004B0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009600"/>
        </patternFill>
      </fill>
    </dxf>
    <dxf>
      <font>
        <color theme="0"/>
      </font>
      <fill>
        <patternFill>
          <bgColor rgb="FF00C800"/>
        </patternFill>
      </fill>
    </dxf>
    <dxf>
      <font>
        <color theme="1"/>
      </font>
      <fill>
        <patternFill>
          <bgColor rgb="FF00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80000"/>
        </patternFill>
      </fill>
    </dxf>
    <dxf>
      <font>
        <color theme="0"/>
      </font>
      <fill>
        <patternFill>
          <bgColor rgb="FF960000"/>
        </patternFill>
      </fill>
    </dxf>
    <dxf>
      <font>
        <color theme="0"/>
      </font>
      <fill>
        <patternFill>
          <bgColor rgb="FF6400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001900"/>
        </patternFill>
      </fill>
    </dxf>
    <dxf>
      <font>
        <color theme="0"/>
      </font>
      <fill>
        <patternFill>
          <bgColor rgb="FF004B0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009600"/>
        </patternFill>
      </fill>
    </dxf>
    <dxf>
      <font>
        <color theme="0"/>
      </font>
      <fill>
        <patternFill>
          <bgColor rgb="FF00C800"/>
        </patternFill>
      </fill>
    </dxf>
    <dxf>
      <font>
        <color theme="1"/>
      </font>
      <fill>
        <patternFill>
          <bgColor rgb="FF00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80000"/>
        </patternFill>
      </fill>
    </dxf>
    <dxf>
      <font>
        <color theme="0"/>
      </font>
      <fill>
        <patternFill>
          <bgColor rgb="FF960000"/>
        </patternFill>
      </fill>
    </dxf>
    <dxf>
      <font>
        <color theme="0"/>
      </font>
      <fill>
        <patternFill>
          <bgColor rgb="FF6400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001900"/>
        </patternFill>
      </fill>
    </dxf>
    <dxf>
      <font>
        <color theme="0"/>
      </font>
      <fill>
        <patternFill>
          <bgColor rgb="FF004B0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009600"/>
        </patternFill>
      </fill>
    </dxf>
    <dxf>
      <font>
        <color theme="0"/>
      </font>
      <fill>
        <patternFill>
          <bgColor rgb="FF00C800"/>
        </patternFill>
      </fill>
    </dxf>
    <dxf>
      <font>
        <color theme="1"/>
      </font>
      <fill>
        <patternFill>
          <bgColor rgb="FF00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80000"/>
        </patternFill>
      </fill>
    </dxf>
    <dxf>
      <font>
        <color theme="0"/>
      </font>
      <fill>
        <patternFill>
          <bgColor rgb="FF960000"/>
        </patternFill>
      </fill>
    </dxf>
    <dxf>
      <font>
        <color theme="0"/>
      </font>
      <fill>
        <patternFill>
          <bgColor rgb="FF6400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001900"/>
        </patternFill>
      </fill>
    </dxf>
    <dxf>
      <font>
        <color theme="0"/>
      </font>
      <fill>
        <patternFill>
          <bgColor rgb="FF004B0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009600"/>
        </patternFill>
      </fill>
    </dxf>
    <dxf>
      <font>
        <color theme="0"/>
      </font>
      <fill>
        <patternFill>
          <bgColor rgb="FF00C800"/>
        </patternFill>
      </fill>
    </dxf>
    <dxf>
      <font>
        <color theme="1"/>
      </font>
      <fill>
        <patternFill>
          <bgColor rgb="FF00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80000"/>
        </patternFill>
      </fill>
    </dxf>
    <dxf>
      <font>
        <color theme="0"/>
      </font>
      <fill>
        <patternFill>
          <bgColor rgb="FF960000"/>
        </patternFill>
      </fill>
    </dxf>
    <dxf>
      <font>
        <color theme="0"/>
      </font>
      <fill>
        <patternFill>
          <bgColor rgb="FF6400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001900"/>
        </patternFill>
      </fill>
    </dxf>
    <dxf>
      <font>
        <color theme="0"/>
      </font>
      <fill>
        <patternFill>
          <bgColor rgb="FF004B0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009600"/>
        </patternFill>
      </fill>
    </dxf>
    <dxf>
      <font>
        <color theme="0"/>
      </font>
      <fill>
        <patternFill>
          <bgColor rgb="FF00C800"/>
        </patternFill>
      </fill>
    </dxf>
    <dxf>
      <font>
        <color theme="1"/>
      </font>
      <fill>
        <patternFill>
          <bgColor rgb="FF00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80000"/>
        </patternFill>
      </fill>
    </dxf>
    <dxf>
      <font>
        <color theme="0"/>
      </font>
      <fill>
        <patternFill>
          <bgColor rgb="FF960000"/>
        </patternFill>
      </fill>
    </dxf>
    <dxf>
      <font>
        <color theme="0"/>
      </font>
      <fill>
        <patternFill>
          <bgColor rgb="FF6400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001900"/>
        </patternFill>
      </fill>
    </dxf>
    <dxf>
      <font>
        <color theme="0"/>
      </font>
      <fill>
        <patternFill>
          <bgColor rgb="FF004B0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009600"/>
        </patternFill>
      </fill>
    </dxf>
    <dxf>
      <font>
        <color theme="0"/>
      </font>
      <fill>
        <patternFill>
          <bgColor rgb="FF00C800"/>
        </patternFill>
      </fill>
    </dxf>
    <dxf>
      <font>
        <color theme="1"/>
      </font>
      <fill>
        <patternFill>
          <bgColor rgb="FF00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80000"/>
        </patternFill>
      </fill>
    </dxf>
    <dxf>
      <font>
        <color theme="0"/>
      </font>
      <fill>
        <patternFill>
          <bgColor rgb="FF960000"/>
        </patternFill>
      </fill>
    </dxf>
    <dxf>
      <font>
        <color theme="0"/>
      </font>
      <fill>
        <patternFill>
          <bgColor rgb="FF6400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001900"/>
        </patternFill>
      </fill>
    </dxf>
    <dxf>
      <font>
        <color theme="0"/>
      </font>
      <fill>
        <patternFill>
          <bgColor rgb="FF004B0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009600"/>
        </patternFill>
      </fill>
    </dxf>
    <dxf>
      <font>
        <color theme="0"/>
      </font>
      <fill>
        <patternFill>
          <bgColor rgb="FF00C800"/>
        </patternFill>
      </fill>
    </dxf>
    <dxf>
      <font>
        <color theme="1"/>
      </font>
      <fill>
        <patternFill>
          <bgColor rgb="FF00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80000"/>
        </patternFill>
      </fill>
    </dxf>
    <dxf>
      <font>
        <color theme="0"/>
      </font>
      <fill>
        <patternFill>
          <bgColor rgb="FF960000"/>
        </patternFill>
      </fill>
    </dxf>
    <dxf>
      <font>
        <color theme="0"/>
      </font>
      <fill>
        <patternFill>
          <bgColor rgb="FF6400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001900"/>
        </patternFill>
      </fill>
    </dxf>
    <dxf>
      <font>
        <color theme="0"/>
      </font>
      <fill>
        <patternFill>
          <bgColor rgb="FF004B0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009600"/>
        </patternFill>
      </fill>
    </dxf>
    <dxf>
      <font>
        <color theme="0"/>
      </font>
      <fill>
        <patternFill>
          <bgColor rgb="FF00C800"/>
        </patternFill>
      </fill>
    </dxf>
    <dxf>
      <font>
        <color theme="1"/>
      </font>
      <fill>
        <patternFill>
          <bgColor rgb="FF00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80000"/>
        </patternFill>
      </fill>
    </dxf>
    <dxf>
      <font>
        <color theme="0"/>
      </font>
      <fill>
        <patternFill>
          <bgColor rgb="FF960000"/>
        </patternFill>
      </fill>
    </dxf>
    <dxf>
      <font>
        <color theme="0"/>
      </font>
      <fill>
        <patternFill>
          <bgColor rgb="FF6400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001900"/>
        </patternFill>
      </fill>
    </dxf>
    <dxf>
      <font>
        <color theme="0"/>
      </font>
      <fill>
        <patternFill>
          <bgColor rgb="FF004B0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009600"/>
        </patternFill>
      </fill>
    </dxf>
    <dxf>
      <font>
        <color theme="0"/>
      </font>
      <fill>
        <patternFill>
          <bgColor rgb="FF00C800"/>
        </patternFill>
      </fill>
    </dxf>
    <dxf>
      <font>
        <color theme="1"/>
      </font>
      <fill>
        <patternFill>
          <bgColor rgb="FF00FF00"/>
        </patternFill>
      </fill>
    </dxf>
    <dxf>
      <font>
        <color theme="0"/>
      </font>
      <fill>
        <patternFill>
          <bgColor rgb="FFC80000"/>
        </patternFill>
      </fill>
    </dxf>
    <dxf>
      <font>
        <color theme="0"/>
      </font>
      <fill>
        <patternFill>
          <bgColor rgb="FF960000"/>
        </patternFill>
      </fill>
    </dxf>
    <dxf>
      <font>
        <color theme="0"/>
      </font>
      <fill>
        <patternFill>
          <bgColor rgb="FF6400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001900"/>
        </patternFill>
      </fill>
    </dxf>
    <dxf>
      <font>
        <color theme="0"/>
      </font>
      <fill>
        <patternFill>
          <bgColor rgb="FF004B0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009600"/>
        </patternFill>
      </fill>
    </dxf>
    <dxf>
      <font>
        <color theme="0"/>
      </font>
      <fill>
        <patternFill>
          <bgColor rgb="FF00C800"/>
        </patternFill>
      </fill>
    </dxf>
    <dxf>
      <font>
        <color theme="1"/>
      </font>
      <fill>
        <patternFill>
          <bgColor rgb="FF00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80000"/>
        </patternFill>
      </fill>
    </dxf>
    <dxf>
      <font>
        <color theme="0"/>
      </font>
      <fill>
        <patternFill>
          <bgColor rgb="FF960000"/>
        </patternFill>
      </fill>
    </dxf>
    <dxf>
      <font>
        <color theme="0"/>
      </font>
      <fill>
        <patternFill>
          <bgColor rgb="FF6400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001900"/>
        </patternFill>
      </fill>
    </dxf>
    <dxf>
      <font>
        <color theme="0"/>
      </font>
      <fill>
        <patternFill>
          <bgColor rgb="FF004B0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009600"/>
        </patternFill>
      </fill>
    </dxf>
    <dxf>
      <font>
        <color theme="0"/>
      </font>
      <fill>
        <patternFill>
          <bgColor rgb="FF00C800"/>
        </patternFill>
      </fill>
    </dxf>
    <dxf>
      <font>
        <color theme="1"/>
      </font>
      <fill>
        <patternFill>
          <bgColor rgb="FF00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80000"/>
        </patternFill>
      </fill>
    </dxf>
    <dxf>
      <font>
        <color theme="0"/>
      </font>
      <fill>
        <patternFill>
          <bgColor rgb="FF960000"/>
        </patternFill>
      </fill>
    </dxf>
    <dxf>
      <font>
        <color theme="0"/>
      </font>
      <fill>
        <patternFill patternType="solid">
          <fgColor auto="1"/>
          <bgColor rgb="FF6400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001900"/>
        </patternFill>
      </fill>
    </dxf>
    <dxf>
      <font>
        <color theme="0"/>
      </font>
      <fill>
        <patternFill>
          <bgColor rgb="FF004B0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009600"/>
        </patternFill>
      </fill>
    </dxf>
    <dxf>
      <font>
        <color theme="0"/>
      </font>
      <fill>
        <patternFill>
          <bgColor rgb="FF00C800"/>
        </patternFill>
      </fill>
    </dxf>
    <dxf>
      <font>
        <color theme="1"/>
      </font>
      <fill>
        <patternFill>
          <bgColor rgb="FF00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80000"/>
        </patternFill>
      </fill>
    </dxf>
    <dxf>
      <font>
        <color theme="0"/>
      </font>
      <fill>
        <patternFill>
          <bgColor rgb="FF960000"/>
        </patternFill>
      </fill>
    </dxf>
    <dxf>
      <font>
        <color theme="0"/>
      </font>
      <fill>
        <patternFill>
          <bgColor rgb="FF6400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001900"/>
        </patternFill>
      </fill>
    </dxf>
    <dxf>
      <font>
        <color theme="0"/>
      </font>
      <fill>
        <patternFill>
          <bgColor rgb="FF004B0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009600"/>
        </patternFill>
      </fill>
    </dxf>
    <dxf>
      <font>
        <color theme="0"/>
      </font>
      <fill>
        <patternFill>
          <bgColor rgb="FF00C800"/>
        </patternFill>
      </fill>
    </dxf>
    <dxf>
      <font>
        <color theme="1"/>
      </font>
      <fill>
        <patternFill>
          <bgColor rgb="FF00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80000"/>
        </patternFill>
      </fill>
    </dxf>
    <dxf>
      <font>
        <color theme="0"/>
      </font>
      <fill>
        <patternFill>
          <bgColor rgb="FF960000"/>
        </patternFill>
      </fill>
    </dxf>
    <dxf>
      <font>
        <color theme="0"/>
      </font>
      <fill>
        <patternFill>
          <bgColor rgb="FF6400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001900"/>
        </patternFill>
      </fill>
    </dxf>
    <dxf>
      <font>
        <color theme="0"/>
      </font>
      <fill>
        <patternFill>
          <bgColor rgb="FF004B0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009600"/>
        </patternFill>
      </fill>
    </dxf>
    <dxf>
      <font>
        <color theme="0"/>
      </font>
      <fill>
        <patternFill>
          <bgColor rgb="FF00C800"/>
        </patternFill>
      </fill>
    </dxf>
    <dxf>
      <font>
        <color theme="1"/>
      </font>
      <fill>
        <patternFill>
          <bgColor rgb="FF00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80000"/>
        </patternFill>
      </fill>
    </dxf>
    <dxf>
      <font>
        <color theme="0"/>
      </font>
      <fill>
        <patternFill>
          <bgColor rgb="FF960000"/>
        </patternFill>
      </fill>
    </dxf>
    <dxf>
      <font>
        <color theme="0"/>
      </font>
      <fill>
        <patternFill>
          <bgColor rgb="FF640000"/>
        </patternFill>
      </fill>
    </dxf>
    <dxf>
      <font>
        <color theme="0"/>
      </font>
      <fill>
        <patternFill>
          <bgColor rgb="FF320000"/>
        </patternFill>
      </fill>
    </dxf>
    <dxf>
      <font>
        <color theme="0"/>
      </font>
      <fill>
        <patternFill>
          <bgColor rgb="FF001900"/>
        </patternFill>
      </fill>
    </dxf>
    <dxf>
      <font>
        <color theme="0"/>
      </font>
      <fill>
        <patternFill>
          <bgColor rgb="FF004B0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009600"/>
        </patternFill>
      </fill>
    </dxf>
    <dxf>
      <font>
        <color theme="0"/>
      </font>
      <fill>
        <patternFill>
          <bgColor rgb="FF00C800"/>
        </patternFill>
      </fill>
    </dxf>
    <dxf>
      <font>
        <color theme="1"/>
      </font>
      <fill>
        <patternFill>
          <bgColor rgb="FF00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80000"/>
        </patternFill>
      </fill>
    </dxf>
    <dxf>
      <font>
        <color theme="0"/>
      </font>
      <fill>
        <patternFill>
          <bgColor rgb="FF960000"/>
        </patternFill>
      </fill>
    </dxf>
    <dxf>
      <font>
        <color theme="0"/>
      </font>
      <fill>
        <patternFill>
          <bgColor rgb="FF640000"/>
        </patternFill>
      </fill>
    </dxf>
    <dxf>
      <font>
        <color theme="0"/>
      </font>
      <fill>
        <patternFill patternType="solid">
          <fgColor auto="1"/>
          <bgColor rgb="FF320000"/>
        </patternFill>
      </fill>
    </dxf>
    <dxf>
      <font>
        <color theme="0"/>
      </font>
      <fill>
        <patternFill>
          <bgColor rgb="FF001900"/>
        </patternFill>
      </fill>
    </dxf>
    <dxf>
      <font>
        <color theme="0"/>
      </font>
      <fill>
        <patternFill>
          <bgColor rgb="FF004B0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009600"/>
        </patternFill>
      </fill>
    </dxf>
    <dxf>
      <font>
        <color theme="0"/>
      </font>
      <fill>
        <patternFill>
          <bgColor rgb="FF00C800"/>
        </patternFill>
      </fill>
    </dxf>
    <dxf>
      <font>
        <color theme="1"/>
      </font>
      <fill>
        <patternFill>
          <bgColor rgb="FF00FF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300"/>
      <color rgb="FF00000F"/>
      <color rgb="FF3333CC"/>
      <color rgb="FF000066"/>
      <color rgb="FF002060"/>
      <color rgb="FF663300"/>
      <color rgb="FF990000"/>
      <color rgb="FF800080"/>
      <color rgb="FF9900CC"/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xl.rtd">
      <tp>
        <v>1964</v>
        <stp/>
        <stp>ContractData</stp>
        <stp>EP?</stp>
        <stp>Ask</stp>
        <tr r="F9" s="2"/>
      </tp>
      <tp>
        <v>68.924999999999997</v>
        <stp/>
        <stp>ContractData</stp>
        <stp>HE?</stp>
        <stp>Low</stp>
        <tr r="X24" s="2"/>
        <tr r="W26" s="2"/>
      </tp>
      <tp>
        <v>1.0318000000000001</v>
        <stp/>
        <stp>ContractData</stp>
        <stp>SF6?</stp>
        <stp>Y_Settlement</stp>
        <tr r="R31" s="2"/>
        <tr r="R32" s="2"/>
        <tr r="R32" s="2"/>
      </tp>
      <tp>
        <v>0.63300000000000001</v>
        <stp/>
        <stp>ContractData</stp>
        <stp>NE6?</stp>
        <stp>Y_Settlement</stp>
        <tr r="X31" s="2"/>
        <tr r="X32" s="2"/>
        <tr r="X32" s="2"/>
      </tp>
      <tp>
        <v>8.3184999999999995E-3</v>
        <stp/>
        <stp>ContractData</stp>
        <stp>JY6?</stp>
        <stp>Y_Settlement</stp>
        <tr r="I32" s="2"/>
        <tr r="I32" s="2"/>
        <tr r="I31" s="2"/>
      </tp>
      <tp>
        <v>0.70250000000000001</v>
        <stp/>
        <stp>ContractData</stp>
        <stp>DA6?</stp>
        <stp>Y_Settlement</stp>
        <tr r="U32" s="2"/>
        <tr r="U32" s="2"/>
        <tr r="U31" s="2"/>
      </tp>
      <tp>
        <v>1.1240000000000001</v>
        <stp/>
        <stp>ContractData</stp>
        <stp>EU6?</stp>
        <stp>Y_Settlement</stp>
        <tr r="F32" s="2"/>
        <tr r="F32" s="2"/>
        <tr r="F31" s="2"/>
      </tp>
      <tp>
        <v>0.753</v>
        <stp/>
        <stp>ContractData</stp>
        <stp>CA6?</stp>
        <stp>Y_Settlement</stp>
        <tr r="O31" s="2"/>
        <tr r="O32" s="2"/>
        <tr r="O32" s="2"/>
      </tp>
    </main>
    <main first="cqgxl.rtd">
      <tp>
        <v>197.75</v>
        <stp/>
        <stp>ContractData</stp>
        <stp>GF?</stp>
        <stp>Bid</stp>
        <tr r="W21" s="2"/>
      </tp>
      <tp>
        <v>10306.5</v>
        <stp/>
        <stp>ContractData</stp>
        <stp>DD?</stp>
        <stp>Ask</stp>
        <tr r="R9" s="2"/>
      </tp>
    </main>
    <main first="cqgxl.rtd">
      <tp>
        <v>10305</v>
        <stp/>
        <stp>ContractData</stp>
        <stp>DD?</stp>
        <stp>Bid</stp>
        <tr r="Q9" s="2"/>
      </tp>
      <tp>
        <v>197.85000000000002</v>
        <stp/>
        <stp>ContractData</stp>
        <stp>GF?</stp>
        <stp>Ask</stp>
        <tr r="X21" s="2"/>
      </tp>
      <tp>
        <v>16536</v>
        <stp/>
        <stp>ContractData</stp>
        <stp>YM?</stp>
        <stp>High</stp>
        <tr r="C6" s="2"/>
        <tr r="B7" s="2"/>
      </tp>
    </main>
    <main first="cqgxl.rtd">
      <tp>
        <v>1963.75</v>
        <stp/>
        <stp>ContractData</stp>
        <stp>EP?</stp>
        <stp>Bid</stp>
        <tr r="E9" s="2"/>
      </tp>
    </main>
    <main first="cqgxl.rtd">
      <tp>
        <v>1.5247000000000002</v>
        <stp/>
        <stp>ContractData</stp>
        <stp>BP6</stp>
        <stp>Bid</stp>
        <tr r="K33" s="2"/>
      </tp>
    </main>
    <main first="cqgxl.rtd">
      <tp>
        <v>1.3979000000000001</v>
        <stp/>
        <stp>ContractData</stp>
        <stp>RBE?2</stp>
        <stp>Y_Settlement</stp>
        <tr r="U14" s="2"/>
        <tr r="U14" s="2"/>
        <tr r="U13" s="2"/>
      </tp>
    </main>
    <main first="cqgxl.rtd">
      <tp>
        <v>1.5248000000000002</v>
        <stp/>
        <stp>ContractData</stp>
        <stp>BP6</stp>
        <stp>Ask</stp>
        <tr r="L33" s="2"/>
      </tp>
    </main>
    <main first="cqgxl.rtd">
      <tp>
        <v>198.02500000000001</v>
        <stp/>
        <stp>ContractData</stp>
        <stp>GF?</stp>
        <stp>High</stp>
        <tr r="X18" s="2"/>
        <tr r="W19" s="2"/>
      </tp>
    </main>
    <main first="cqgxl.rtd">
      <tp>
        <v>1.5218</v>
        <stp/>
        <stp>ContractData</stp>
        <stp>BP6</stp>
        <stp>Low</stp>
        <tr r="L30" s="2"/>
        <tr r="K32" s="2"/>
      </tp>
      <tp>
        <v>69.900000000000006</v>
        <stp/>
        <stp>ContractData</stp>
        <stp>HE?</stp>
        <stp>High</stp>
        <tr r="X24" s="2"/>
        <tr r="W25" s="2"/>
      </tp>
    </main>
    <main first="cqgxl.rtd">
      <tp>
        <v>1.4253</v>
        <stp/>
        <stp>ContractData</stp>
        <stp>RBE?2</stp>
        <stp>Close</stp>
        <tr r="T12" s="2"/>
        <tr r="U12" s="2"/>
        <tr r="U12" s="2"/>
      </tp>
      <tp>
        <v>10380.5</v>
        <stp/>
        <stp>ContractData</stp>
        <stp>DD?</stp>
        <stp>High</stp>
        <tr r="Q7" s="2"/>
        <tr r="R6" s="2"/>
      </tp>
    </main>
    <main first="cqgxl.rtd">
      <tp>
        <v>10111</v>
        <stp/>
        <stp>ContractData</stp>
        <stp>DD?</stp>
        <stp>Low</stp>
        <tr r="Q8" s="2"/>
        <tr r="R6" s="2"/>
      </tp>
    </main>
    <main first="cqgxl.rtd">
      <tp>
        <v>69.125</v>
        <stp/>
        <stp>ContractData</stp>
        <stp>HE?</stp>
        <stp>Ask</stp>
        <tr r="X27" s="2"/>
      </tp>
    </main>
    <main first="cqgxl.rtd">
      <tp>
        <v>1944.25</v>
        <stp/>
        <stp>ContractData</stp>
        <stp>EP?</stp>
        <stp>Low</stp>
        <tr r="E8" s="2"/>
        <tr r="F6" s="2"/>
      </tp>
    </main>
    <main first="cqgxl.rtd">
      <tp>
        <v>69.100000000000009</v>
        <stp/>
        <stp>ContractData</stp>
        <stp>HE?</stp>
        <stp>Bid</stp>
        <tr r="W27" s="2"/>
      </tp>
    </main>
    <main first="cqgxl.rtd">
      <tp>
        <v>196.42500000000001</v>
        <stp/>
        <stp>ContractData</stp>
        <stp>GF?</stp>
        <stp>Low</stp>
        <tr r="X18" s="2"/>
        <tr r="W20" s="2"/>
      </tp>
    </main>
    <main first="cqgxl.rtd">
      <tp>
        <v>16306</v>
        <stp/>
        <stp>ContractData</stp>
        <stp>YM?</stp>
        <stp>Low</stp>
        <tr r="C6" s="2"/>
        <tr r="B8" s="2"/>
      </tp>
    </main>
    <main first="cqgxl.rtd">
      <tp>
        <v>16472</v>
        <stp/>
        <stp>ContractData</stp>
        <stp>YM?</stp>
        <stp>Ask</stp>
        <tr r="C9" s="2"/>
      </tp>
    </main>
    <main first="cqgxl.rtd">
      <tp>
        <v>16471</v>
        <stp/>
        <stp>ContractData</stp>
        <stp>YM?</stp>
        <stp>Bid</stp>
        <tr r="B9" s="2"/>
      </tp>
      <tp>
        <v>1973.5</v>
        <stp/>
        <stp>ContractData</stp>
        <stp>EP?</stp>
        <stp>High</stp>
        <tr r="E7" s="2"/>
        <tr r="F6" s="2"/>
      </tp>
      <tp>
        <v>1.5313000000000001</v>
        <stp/>
        <stp>ContractData</stp>
        <stp>BP6</stp>
        <stp>High</stp>
        <tr r="L30" s="2"/>
        <tr r="K31" s="2"/>
      </tp>
    </main>
    <main first="cqgxl.rtd">
      <tp>
        <v>2.7160000000000002</v>
        <stp/>
        <stp>ContractData</stp>
        <stp>NGE?</stp>
        <stp>Ask</stp>
        <tr r="X15" s="2"/>
      </tp>
      <tp>
        <v>127.5</v>
        <stp/>
        <stp>ContractData</stp>
        <stp>OJE?</stp>
        <stp>Low</stp>
        <tr r="H26" s="2"/>
        <tr r="I24" s="2"/>
      </tp>
    </main>
    <main first="cqgxl.rtd">
      <tp>
        <v>1.5248000000000002</v>
        <stp/>
        <stp>ContractData</stp>
        <stp>BP6</stp>
        <stp>Close</stp>
        <tr r="L30" s="2"/>
        <tr r="L30" s="2"/>
        <tr r="K30" s="2"/>
      </tp>
    </main>
    <main first="cqgxl.rtd">
      <tp>
        <v>0.63960000000000006</v>
        <stp/>
        <stp>ContractData</stp>
        <stp>NE6?</stp>
        <stp>Bid</stp>
        <tr r="W33" s="2"/>
      </tp>
      <tp>
        <v>1.0241</v>
        <stp/>
        <stp>ContractData</stp>
        <stp>SF6?</stp>
        <stp>Ask</stp>
        <tr r="R33" s="2"/>
      </tp>
      <tp>
        <v>1152.7</v>
        <stp/>
        <stp>ContractData</stp>
        <stp>TFE?</stp>
        <stp>Ask</stp>
        <tr r="O9" s="2"/>
      </tp>
    </main>
    <main first="cqgxl.rtd">
      <tp>
        <v>1.0239</v>
        <stp/>
        <stp>ContractData</stp>
        <stp>SF6?</stp>
        <stp>Bid</stp>
        <tr r="Q33" s="2"/>
      </tp>
    </main>
    <main first="cqgxl.rtd">
      <tp>
        <v>0.63970000000000005</v>
        <stp/>
        <stp>ContractData</stp>
        <stp>NE6?</stp>
        <stp>Ask</stp>
        <tr r="X33" s="2"/>
      </tp>
      <tp>
        <v>1152.6000000000001</v>
        <stp/>
        <stp>ContractData</stp>
        <stp>TFE?</stp>
        <stp>Bid</stp>
        <tr r="N9" s="2"/>
      </tp>
    </main>
    <main first="cqgxl.rtd">
      <tp>
        <v>1.4550000000000001</v>
        <stp/>
        <stp>ContractData</stp>
        <stp>RBE?2</stp>
        <stp>High</stp>
        <tr r="T13" s="2"/>
        <tr r="U12" s="2"/>
      </tp>
    </main>
    <main first="cqgxl.rtd">
      <tp>
        <v>14.55</v>
        <stp/>
        <stp>ContractData</stp>
        <stp>SIE?</stp>
        <stp>Low</stp>
        <tr r="E14" s="2"/>
        <tr r="F12" s="2"/>
      </tp>
      <tp>
        <v>2.7149999999999999</v>
        <stp/>
        <stp>ContractData</stp>
        <stp>NGE?</stp>
        <stp>Bid</stp>
        <tr r="W15" s="2"/>
      </tp>
    </main>
    <main first="cqgxl.rtd">
      <tp>
        <v>11.3</v>
        <stp/>
        <stp>ContractData</stp>
        <stp>SBE?</stp>
        <stp>Close</stp>
        <tr r="Q24" s="2"/>
        <tr r="R24" s="2"/>
      </tp>
      <tp>
        <v>1.0239</v>
        <stp/>
        <stp>ContractData</stp>
        <stp>SF6?</stp>
        <stp>Close</stp>
        <tr r="Q30" s="2"/>
        <tr r="R30" s="2"/>
        <tr r="R30" s="2"/>
      </tp>
      <tp>
        <v>14.65</v>
        <stp/>
        <stp>ContractData</stp>
        <stp>SIE?</stp>
        <stp>Close</stp>
        <tr r="F12" s="2"/>
        <tr r="F12" s="2"/>
        <tr r="E12" s="2"/>
      </tp>
      <tp>
        <v>1012.5</v>
        <stp/>
        <stp>ContractData</stp>
        <stp>PLE?</stp>
        <stp>Close</stp>
        <tr r="I12" s="2"/>
        <tr r="I12" s="2"/>
        <tr r="H12" s="2"/>
      </tp>
      <tp>
        <v>1152.6000000000001</v>
        <stp/>
        <stp>ContractData</stp>
        <stp>TFE?</stp>
        <stp>Close</stp>
        <tr r="N6" s="2"/>
        <tr r="O6" s="2"/>
        <tr r="O6" s="2"/>
      </tp>
      <tp>
        <v>127.4375</v>
        <stp/>
        <stp>ContractData</stp>
        <stp>TYA?</stp>
        <stp>Close</stp>
        <tr r="W6" s="2"/>
        <tr r="X6" s="2"/>
        <tr r="X6" s="2"/>
        <tr r="X7" s="2"/>
      </tp>
      <tp>
        <v>154.625</v>
        <stp/>
        <stp>ContractData</stp>
        <stp>USA?</stp>
        <stp>Close</stp>
        <tr r="T6" s="2"/>
        <tr r="U7" s="2"/>
        <tr r="U6" s="2"/>
        <tr r="U6" s="2"/>
      </tp>
      <tp>
        <v>362.25</v>
        <stp/>
        <stp>ContractData</stp>
        <stp>ZCE?</stp>
        <stp>Close</stp>
        <tr r="B18" s="2"/>
        <tr r="C18" s="2"/>
        <tr r="C18" s="2"/>
      </tp>
      <tp>
        <v>27.3</v>
        <stp/>
        <stp>ContractData</stp>
        <stp>ZLE?</stp>
        <stp>Close</stp>
        <tr r="K18" s="2"/>
        <tr r="L18" s="2"/>
        <tr r="L18" s="2"/>
      </tp>
      <tp>
        <v>308.3</v>
        <stp/>
        <stp>ContractData</stp>
        <stp>ZME?</stp>
        <stp>Close</stp>
        <tr r="I18" s="2"/>
        <tr r="I18" s="2"/>
        <tr r="H18" s="2"/>
      </tp>
      <tp>
        <v>221.75</v>
        <stp/>
        <stp>ContractData</stp>
        <stp>ZOE?</stp>
        <stp>Close</stp>
        <tr r="T18" s="2"/>
        <tr r="U18" s="2"/>
        <tr r="U18" s="2"/>
      </tp>
      <tp>
        <v>12.025</v>
        <stp/>
        <stp>ContractData</stp>
        <stp>ZRE?</stp>
        <stp>Close</stp>
        <tr r="Q18" s="2"/>
        <tr r="R18" s="2"/>
        <tr r="R18" s="2"/>
      </tp>
      <tp>
        <v>872.25</v>
        <stp/>
        <stp>ContractData</stp>
        <stp>ZSE?</stp>
        <stp>Close</stp>
        <tr r="E18" s="2"/>
        <tr r="F18" s="2"/>
        <tr r="F18" s="2"/>
      </tp>
      <tp>
        <v>467.5</v>
        <stp/>
        <stp>ContractData</stp>
        <stp>ZWA?</stp>
        <stp>Close</stp>
        <tr r="N18" s="2"/>
        <tr r="O18" s="2"/>
        <tr r="O18" s="2"/>
      </tp>
      <tp>
        <v>0.75840000000000007</v>
        <stp/>
        <stp>ContractData</stp>
        <stp>CA6?</stp>
        <stp>Close</stp>
        <tr r="O30" s="2"/>
        <tr r="O30" s="2"/>
        <tr r="N30" s="2"/>
      </tp>
      <tp>
        <v>3121</v>
        <stp/>
        <stp>ContractData</stp>
        <stp>CCE?</stp>
        <stp>Close</stp>
        <tr r="B24" s="2"/>
        <tr r="C24" s="2"/>
        <tr r="C24" s="2"/>
      </tp>
      <tp>
        <v>47.45</v>
        <stp/>
        <stp>ContractData</stp>
        <stp>CLE?</stp>
        <stp>Close</stp>
        <tr r="O12" s="2"/>
        <tr r="O12" s="2"/>
        <tr r="N12" s="2"/>
      </tp>
      <tp>
        <v>2.3835000000000002</v>
        <stp/>
        <stp>ContractData</stp>
        <stp>CPE?</stp>
        <stp>Close</stp>
        <tr r="L12" s="2"/>
        <tr r="L12" s="2"/>
        <tr r="K12" s="2"/>
      </tp>
      <tp>
        <v>62.620000000000005</v>
        <stp/>
        <stp>ContractData</stp>
        <stp>CTE?</stp>
        <stp>Close</stp>
        <tr r="F24" s="2"/>
        <tr r="F24" s="2"/>
        <tr r="E24" s="2"/>
      </tp>
      <tp>
        <v>1123</v>
        <stp/>
        <stp>ContractData</stp>
        <stp>GCE?</stp>
        <stp>Close</stp>
        <tr r="C12" s="2"/>
        <tr r="C12" s="2"/>
        <tr r="B12" s="2"/>
      </tp>
      <tp>
        <v>142.32500000000002</v>
        <stp/>
        <stp>ContractData</stp>
        <stp>GLE?</stp>
        <stp>Close</stp>
        <tr r="T24" s="2"/>
        <tr r="U24" s="2"/>
        <tr r="U24" s="2"/>
      </tp>
      <tp>
        <v>0.70269999999999999</v>
        <stp/>
        <stp>ContractData</stp>
        <stp>DA6?</stp>
        <stp>Close</stp>
        <tr r="T30" s="2"/>
        <tr r="U30" s="2"/>
        <tr r="U30" s="2"/>
      </tp>
      <tp>
        <v>96.5</v>
        <stp/>
        <stp>ContractData</stp>
        <stp>DXE?</stp>
        <stp>Close</stp>
        <tr r="C30" s="2"/>
        <tr r="C30" s="2"/>
        <tr r="B30" s="2"/>
      </tp>
      <tp>
        <v>1409.8000000000002</v>
        <stp/>
        <stp>ContractData</stp>
        <stp>EMD?</stp>
        <stp>Close</stp>
        <tr r="K6" s="2"/>
        <tr r="L6" s="2"/>
        <tr r="L6" s="2"/>
      </tp>
      <tp>
        <v>4275</v>
        <stp/>
        <stp>ContractData</stp>
        <stp>ENQ?</stp>
        <stp>Close</stp>
        <tr r="H6" s="2"/>
        <tr r="I6" s="2"/>
        <tr r="I6" s="2"/>
      </tp>
      <tp>
        <v>1.1108</v>
        <stp/>
        <stp>ContractData</stp>
        <stp>EU6?</stp>
        <stp>Close</stp>
        <tr r="F30" s="2"/>
        <tr r="F30" s="2"/>
        <tr r="E30" s="2"/>
      </tp>
      <tp>
        <v>8.3219999999999995E-3</v>
        <stp/>
        <stp>ContractData</stp>
        <stp>JY6?</stp>
        <stp>Close</stp>
        <tr r="I30" s="2"/>
        <tr r="I30" s="2"/>
        <tr r="H30" s="2"/>
      </tp>
      <tp>
        <v>119.30000000000001</v>
        <stp/>
        <stp>ContractData</stp>
        <stp>KCE?</stp>
        <stp>Close</stp>
        <tr r="L24" s="2"/>
        <tr r="L24" s="2"/>
        <tr r="K24" s="2"/>
      </tp>
      <tp>
        <v>1.6375000000000002</v>
        <stp/>
        <stp>ContractData</stp>
        <stp>HOE?</stp>
        <stp>Close</stp>
        <tr r="Q12" s="2"/>
        <tr r="R12" s="2"/>
        <tr r="R12" s="2"/>
      </tp>
      <tp>
        <v>0.63970000000000005</v>
        <stp/>
        <stp>ContractData</stp>
        <stp>NE6?</stp>
        <stp>Close</stp>
        <tr r="W30" s="2"/>
        <tr r="X30" s="2"/>
        <tr r="X30" s="2"/>
      </tp>
      <tp>
        <v>2.7149999999999999</v>
        <stp/>
        <stp>ContractData</stp>
        <stp>NGE?</stp>
        <stp>Close</stp>
        <tr r="X12" s="2"/>
        <tr r="X12" s="2"/>
        <tr r="W12" s="2"/>
      </tp>
      <tp>
        <v>129.75</v>
        <stp/>
        <stp>ContractData</stp>
        <stp>OJE?</stp>
        <stp>Close</stp>
        <tr r="I24" s="2"/>
        <tr r="I24" s="2"/>
        <tr r="H24" s="2"/>
      </tp>
      <tp>
        <v>228.9</v>
        <stp/>
        <stp>ContractData</stp>
        <stp>LBS?</stp>
        <stp>Close</stp>
        <tr r="O24" s="2"/>
        <tr r="O24" s="2"/>
        <tr r="N24" s="2"/>
      </tp>
      <tp>
        <v>4254</v>
        <stp/>
        <stp>ContractData</stp>
        <stp>ENQ?</stp>
        <stp>Low</stp>
        <tr r="H8" s="2"/>
        <tr r="I6" s="2"/>
      </tp>
    </main>
    <main first="cqgxl.rtd">
      <tp>
        <v>1123.1000000000001</v>
        <stp/>
        <stp>ContractData</stp>
        <stp>GCE?</stp>
        <stp>Ask</stp>
        <tr r="C15" s="2"/>
      </tp>
      <tp>
        <v>3122</v>
        <stp/>
        <stp>ContractData</stp>
        <stp>CCE?</stp>
        <stp>Ask</stp>
        <tr r="C27" s="2"/>
      </tp>
      <tp>
        <v>119.35000000000001</v>
        <stp/>
        <stp>ContractData</stp>
        <stp>KCE?</stp>
        <stp>Ask</stp>
        <tr r="L27" s="2"/>
      </tp>
      <tp>
        <v>362.5</v>
        <stp/>
        <stp>ContractData</stp>
        <stp>ZCE?</stp>
        <stp>Ask</stp>
        <tr r="C21" s="2"/>
      </tp>
    </main>
    <main first="cqgxl.rtd">
      <tp>
        <v>16330</v>
        <stp/>
        <stp>ContractData</stp>
        <stp>YM?</stp>
        <stp>Y_Settlement</stp>
        <tr r="C8" s="2"/>
        <tr r="C8" s="2"/>
        <tr r="C7" s="2"/>
      </tp>
    </main>
    <main first="cqgxl.rtd">
      <tp>
        <v>0.70269999999999999</v>
        <stp/>
        <stp>ContractData</stp>
        <stp>DA6?</stp>
        <stp>Bid</stp>
        <tr r="T33" s="2"/>
      </tp>
      <tp>
        <v>0.75840000000000007</v>
        <stp/>
        <stp>ContractData</stp>
        <stp>CA6?</stp>
        <stp>Bid</stp>
        <tr r="N33" s="2"/>
      </tp>
    </main>
    <main first="cqgxl.rtd">
      <tp>
        <v>11.3</v>
        <stp/>
        <stp>ContractData</stp>
        <stp>SBE?</stp>
        <stp>Ask</stp>
        <tr r="R27" s="2"/>
      </tp>
      <tp>
        <v>1.5926</v>
        <stp/>
        <stp>ContractData</stp>
        <stp>HOE?</stp>
        <stp>Low</stp>
        <tr r="R12" s="2"/>
        <tr r="Q14" s="2"/>
      </tp>
      <tp>
        <v>221</v>
        <stp/>
        <stp>ContractData</stp>
        <stp>ZOE?</stp>
        <stp>Low</stp>
        <tr r="T20" s="2"/>
        <tr r="U18" s="2"/>
      </tp>
      <tp>
        <v>229.3</v>
        <stp/>
        <stp>ContractData</stp>
        <stp>LBS?</stp>
        <stp>Ask</stp>
        <tr r="O27" s="2"/>
      </tp>
    </main>
    <main first="cqgxl.rtd">
      <tp>
        <v>0.70279999999999998</v>
        <stp/>
        <stp>ContractData</stp>
        <stp>DA6?</stp>
        <stp>Ask</stp>
        <tr r="U33" s="2"/>
      </tp>
      <tp>
        <v>0.75850000000000006</v>
        <stp/>
        <stp>ContractData</stp>
        <stp>CA6?</stp>
        <stp>Ask</stp>
        <tr r="O33" s="2"/>
      </tp>
      <tp>
        <v>228</v>
        <stp/>
        <stp>ContractData</stp>
        <stp>LBS?</stp>
        <stp>Bid</stp>
        <tr r="N27" s="2"/>
      </tp>
    </main>
    <main first="cqgxl.rtd">
      <tp>
        <v>141.25</v>
        <stp/>
        <stp>ContractData</stp>
        <stp>GLE?</stp>
        <stp>Low</stp>
        <tr r="T26" s="2"/>
        <tr r="U24" s="2"/>
      </tp>
      <tp>
        <v>45.65</v>
        <stp/>
        <stp>ContractData</stp>
        <stp>CLE?</stp>
        <stp>Low</stp>
        <tr r="O12" s="2"/>
        <tr r="N14" s="2"/>
      </tp>
      <tp>
        <v>1002.9000000000001</v>
        <stp/>
        <stp>ContractData</stp>
        <stp>PLE?</stp>
        <stp>Low</stp>
        <tr r="I12" s="2"/>
        <tr r="H14" s="2"/>
      </tp>
      <tp>
        <v>27.1</v>
        <stp/>
        <stp>ContractData</stp>
        <stp>ZLE?</stp>
        <stp>Low</stp>
        <tr r="K20" s="2"/>
        <tr r="L18" s="2"/>
      </tp>
      <tp>
        <v>11.290000000000001</v>
        <stp/>
        <stp>ContractData</stp>
        <stp>SBE?</stp>
        <stp>Bid</stp>
        <tr r="Q27" s="2"/>
      </tp>
    </main>
    <main first="cqgxl.rtd">
      <tp>
        <v>8.3594999999999989E-3</v>
        <stp/>
        <stp>ContractData</stp>
        <stp>JY6?</stp>
        <stp>High</stp>
        <tr r="H31" s="2"/>
        <tr r="I30" s="2"/>
      </tp>
      <tp>
        <v>0.6411</v>
        <stp/>
        <stp>ContractData</stp>
        <stp>NE6?</stp>
        <stp>High</stp>
        <tr r="W31" s="2"/>
        <tr r="X30" s="2"/>
      </tp>
      <tp>
        <v>0.76150000000000007</v>
        <stp/>
        <stp>ContractData</stp>
        <stp>CA6?</stp>
        <stp>High</stp>
        <tr r="O30" s="2"/>
        <tr r="N31" s="2"/>
      </tp>
      <tp>
        <v>0.70610000000000006</v>
        <stp/>
        <stp>ContractData</stp>
        <stp>DA6?</stp>
        <stp>High</stp>
        <tr r="T31" s="2"/>
        <tr r="U30" s="2"/>
      </tp>
      <tp>
        <v>1.1245000000000001</v>
        <stp/>
        <stp>ContractData</stp>
        <stp>EU6?</stp>
        <stp>High</stp>
        <tr r="E31" s="2"/>
        <tr r="F30" s="2"/>
      </tp>
      <tp>
        <v>1.0330000000000001</v>
        <stp/>
        <stp>ContractData</stp>
        <stp>SF6?</stp>
        <stp>High</stp>
        <tr r="Q31" s="2"/>
        <tr r="R30" s="2"/>
      </tp>
    </main>
    <main first="cqgxl.rtd">
      <tp>
        <v>305.3</v>
        <stp/>
        <stp>ContractData</stp>
        <stp>ZME?</stp>
        <stp>Low</stp>
        <tr r="I18" s="2"/>
        <tr r="H20" s="2"/>
      </tp>
      <tp>
        <v>1396.2</v>
        <stp/>
        <stp>ContractData</stp>
        <stp>EMD?</stp>
        <stp>Low</stp>
        <tr r="K8" s="2"/>
        <tr r="L6" s="2"/>
      </tp>
      <tp>
        <v>1123</v>
        <stp/>
        <stp>ContractData</stp>
        <stp>GCE?</stp>
        <stp>Bid</stp>
        <tr r="B15" s="2"/>
      </tp>
      <tp>
        <v>3121</v>
        <stp/>
        <stp>ContractData</stp>
        <stp>CCE?</stp>
        <stp>Bid</stp>
        <tr r="B27" s="2"/>
      </tp>
      <tp>
        <v>119.30000000000001</v>
        <stp/>
        <stp>ContractData</stp>
        <stp>KCE?</stp>
        <stp>Bid</stp>
        <tr r="K27" s="2"/>
      </tp>
      <tp>
        <v>362.25</v>
        <stp/>
        <stp>ContractData</stp>
        <stp>ZCE?</stp>
        <stp>Bid</stp>
        <tr r="B21" s="2"/>
      </tp>
    </main>
    <main first="cqgxl.rtd">
      <tp>
        <v>197.82500000000002</v>
        <stp/>
        <stp>ContractData</stp>
        <stp>GF?</stp>
        <stp>Close</stp>
        <tr r="X18" s="2"/>
        <tr r="X18" s="2"/>
        <tr r="W18" s="2"/>
      </tp>
      <tp>
        <v>10306</v>
        <stp/>
        <stp>ContractData</stp>
        <stp>DD?</stp>
        <stp>Close</stp>
        <tr r="Q6" s="2"/>
        <tr r="R6" s="2"/>
        <tr r="R6" s="2"/>
      </tp>
      <tp>
        <v>1963.75</v>
        <stp/>
        <stp>ContractData</stp>
        <stp>EP?</stp>
        <stp>Close</stp>
        <tr r="E6" s="2"/>
        <tr r="F6" s="2"/>
        <tr r="F6" s="2"/>
      </tp>
      <tp>
        <v>69.100000000000009</v>
        <stp/>
        <stp>ContractData</stp>
        <stp>HE?</stp>
        <stp>Close</stp>
        <tr r="X24" s="2"/>
        <tr r="X24" s="2"/>
        <tr r="W24" s="2"/>
      </tp>
      <tp>
        <v>16471</v>
        <stp/>
        <stp>ContractData</stp>
        <stp>YM?</stp>
        <stp>Close</stp>
        <tr r="C6" s="2"/>
        <tr r="C6" s="2"/>
        <tr r="B6" s="2"/>
      </tp>
    </main>
    <main first="cqgxl.rtd">
      <tp>
        <v>226</v>
        <stp/>
        <stp>ContractData</stp>
        <stp>LBS?</stp>
        <stp>Low</stp>
        <tr r="O24" s="2"/>
        <tr r="N26" s="2"/>
      </tp>
    </main>
    <main first="cqgxl.rtd">
      <tp>
        <v>1.6377000000000002</v>
        <stp/>
        <stp>ContractData</stp>
        <stp>HOE?</stp>
        <stp>Ask</stp>
        <tr r="R15" s="2"/>
      </tp>
      <tp>
        <v>223.5</v>
        <stp/>
        <stp>ContractData</stp>
        <stp>ZOE?</stp>
        <stp>Ask</stp>
        <tr r="U21" s="2"/>
      </tp>
      <tp>
        <v>10.73</v>
        <stp/>
        <stp>ContractData</stp>
        <stp>SBE?</stp>
        <stp>Low</stp>
        <tr r="Q26" s="2"/>
      </tp>
      <tp>
        <v>142.32500000000002</v>
        <stp/>
        <stp>ContractData</stp>
        <stp>GLE?</stp>
        <stp>Bid</stp>
        <tr r="T27" s="2"/>
      </tp>
      <tp>
        <v>47.45</v>
        <stp/>
        <stp>ContractData</stp>
        <stp>CLE?</stp>
        <stp>Bid</stp>
        <tr r="N15" s="2"/>
      </tp>
      <tp>
        <v>1012.1</v>
        <stp/>
        <stp>ContractData</stp>
        <stp>PLE?</stp>
        <stp>Bid</stp>
        <tr r="H15" s="2"/>
      </tp>
      <tp>
        <v>27.3</v>
        <stp/>
        <stp>ContractData</stp>
        <stp>ZLE?</stp>
        <stp>Bid</stp>
        <tr r="K21" s="2"/>
      </tp>
    </main>
    <main first="cqgxl.rtd">
      <tp>
        <v>1121</v>
        <stp/>
        <stp>ContractData</stp>
        <stp>GCE?</stp>
        <stp>Low</stp>
        <tr r="C12" s="2"/>
        <tr r="B14" s="2"/>
      </tp>
      <tp>
        <v>3100</v>
        <stp/>
        <stp>ContractData</stp>
        <stp>CCE?</stp>
        <stp>Low</stp>
        <tr r="C24" s="2"/>
        <tr r="B26" s="2"/>
      </tp>
      <tp>
        <v>117.75</v>
        <stp/>
        <stp>ContractData</stp>
        <stp>KCE?</stp>
        <stp>Low</stp>
        <tr r="K26" s="2"/>
        <tr r="L24" s="2"/>
      </tp>
      <tp>
        <v>361.25</v>
        <stp/>
        <stp>ContractData</stp>
        <stp>ZCE?</stp>
        <stp>Low</stp>
        <tr r="B20" s="2"/>
        <tr r="C18" s="2"/>
      </tp>
      <tp>
        <v>0.25</v>
        <stp/>
        <stp>ContractData</stp>
        <stp>ENQ?</stp>
        <stp>TickSize</stp>
        <tr r="I6" s="2"/>
        <tr r="I6" s="2"/>
      </tp>
      <tp>
        <v>308.20000000000005</v>
        <stp/>
        <stp>ContractData</stp>
        <stp>ZME?</stp>
        <stp>Bid</stp>
        <tr r="H21" s="2"/>
      </tp>
      <tp>
        <v>1409.6000000000001</v>
        <stp/>
        <stp>ContractData</stp>
        <stp>EMD?</stp>
        <stp>Bid</stp>
        <tr r="K9" s="2"/>
      </tp>
      <tp>
        <v>4275.25</v>
        <stp/>
        <stp>ContractData</stp>
        <stp>ENQ?</stp>
        <stp>Ask</stp>
        <tr r="I9" s="2"/>
      </tp>
    </main>
    <main first="cqgxl.rtd">
      <tp>
        <v>4275</v>
        <stp/>
        <stp>ContractData</stp>
        <stp>ENQ?</stp>
        <stp>Bid</stp>
        <tr r="H9" s="2"/>
      </tp>
    </main>
    <main first="cqgxl.rtd">
      <tp>
        <v>308.40000000000003</v>
        <stp/>
        <stp>ContractData</stp>
        <stp>ZME?</stp>
        <stp>Ask</stp>
        <tr r="I21" s="2"/>
      </tp>
      <tp>
        <v>1409.8000000000002</v>
        <stp/>
        <stp>ContractData</stp>
        <stp>EMD?</stp>
        <stp>Ask</stp>
        <tr r="L9" s="2"/>
      </tp>
    </main>
    <main first="cqgxl.rtd">
      <tp>
        <v>0.69900000000000007</v>
        <stp/>
        <stp>ContractData</stp>
        <stp>DA6?</stp>
        <stp>Low</stp>
        <tr r="T32" s="2"/>
        <tr r="U30" s="2"/>
      </tp>
      <tp>
        <v>0.75240000000000007</v>
        <stp/>
        <stp>ContractData</stp>
        <stp>CA6?</stp>
        <stp>Low</stp>
        <tr r="N32" s="2"/>
        <tr r="O30" s="2"/>
      </tp>
    </main>
    <main first="cqgxl.rtd">
      <tp>
        <v>142.35</v>
        <stp/>
        <stp>ContractData</stp>
        <stp>GLE?</stp>
        <stp>Ask</stp>
        <tr r="U27" s="2"/>
      </tp>
      <tp>
        <v>47.46</v>
        <stp/>
        <stp>ContractData</stp>
        <stp>CLE?</stp>
        <stp>Ask</stp>
        <tr r="O15" s="2"/>
      </tp>
      <tp>
        <v>1012.5</v>
        <stp/>
        <stp>ContractData</stp>
        <stp>PLE?</stp>
        <stp>Ask</stp>
        <tr r="I15" s="2"/>
      </tp>
      <tp>
        <v>27.310000000000002</v>
        <stp/>
        <stp>ContractData</stp>
        <stp>ZLE?</stp>
        <stp>Ask</stp>
        <tr r="L21" s="2"/>
      </tp>
      <tp>
        <v>0.1</v>
        <stp/>
        <stp>ContractData</stp>
        <stp>LBS?</stp>
        <stp>TickSize</stp>
        <tr r="O24" s="2"/>
        <tr r="O24" s="2"/>
      </tp>
    </main>
    <main first="cqgxl.rtd">
      <tp>
        <v>1.6372</v>
        <stp/>
        <stp>ContractData</stp>
        <stp>HOE?</stp>
        <stp>Bid</stp>
        <tr r="Q15" s="2"/>
      </tp>
      <tp>
        <v>221.75</v>
        <stp/>
        <stp>ContractData</stp>
        <stp>ZOE?</stp>
        <stp>Bid</stp>
        <tr r="T21" s="2"/>
      </tp>
    </main>
    <main first="cqgxl.rtd">
      <tp>
        <v>10067</v>
        <stp/>
        <stp>ContractData</stp>
        <stp>DD?</stp>
        <stp>Y_Settlement</stp>
        <tr r="R7" s="2"/>
        <tr r="R8" s="2"/>
        <tr r="R8" s="2"/>
      </tp>
      <tp>
        <v>1.0235000000000001</v>
        <stp/>
        <stp>ContractData</stp>
        <stp>SF6?</stp>
        <stp>Low</stp>
        <tr r="Q32" s="2"/>
        <tr r="R30" s="2"/>
      </tp>
    </main>
    <main first="cqgxl.rtd">
      <tp>
        <v>1143.2</v>
        <stp/>
        <stp>ContractData</stp>
        <stp>TFE?</stp>
        <stp>Low</stp>
        <tr r="N8" s="2"/>
        <tr r="O6" s="2"/>
      </tp>
    </main>
    <main first="cqgxl.rtd">
      <tp>
        <v>69.775000000000006</v>
        <stp/>
        <stp>ContractData</stp>
        <stp>HE?</stp>
        <stp>Y_Settlement</stp>
        <tr r="X26" s="2"/>
        <tr r="X26" s="2"/>
        <tr r="X25" s="2"/>
      </tp>
      <tp>
        <v>130</v>
        <stp/>
        <stp>ContractData</stp>
        <stp>OJE?</stp>
        <stp>Ask</stp>
        <tr r="I27" s="2"/>
      </tp>
    </main>
    <main first="cqgxl.rtd">
      <tp>
        <v>2.633</v>
        <stp/>
        <stp>ContractData</stp>
        <stp>NGE?</stp>
        <stp>Low</stp>
        <tr r="W14" s="2"/>
        <tr r="X12" s="2"/>
      </tp>
      <tp>
        <v>14.65</v>
        <stp/>
        <stp>ContractData</stp>
        <stp>SIE?</stp>
        <stp>Bid</stp>
        <tr r="E15" s="2"/>
      </tp>
      <tp>
        <v>196.3</v>
        <stp/>
        <stp>ContractData</stp>
        <stp>GF?</stp>
        <stp>Y_Settlement</stp>
        <tr r="X20" s="2"/>
        <tr r="X20" s="2"/>
        <tr r="X19" s="2"/>
      </tp>
    </main>
    <main first="cqgxl.rtd">
      <tp t="s">
        <v>RBOB Gasoline (Globex): November 2015</v>
        <stp/>
        <stp>ContractData</stp>
        <stp>RBE?2</stp>
        <stp>LongDescription</stp>
        <tr r="T11" s="2"/>
        <tr r="T11" s="2"/>
      </tp>
    </main>
    <main first="cqgxl.rtd">
      <tp>
        <v>14.655000000000001</v>
        <stp/>
        <stp>ContractData</stp>
        <stp>SIE?</stp>
        <stp>Ask</stp>
        <tr r="F15" s="2"/>
      </tp>
      <tp>
        <v>129.05000000000001</v>
        <stp/>
        <stp>ContractData</stp>
        <stp>OJE?</stp>
        <stp>Bid</stp>
        <tr r="H27" s="2"/>
      </tp>
    </main>
    <main first="cqgxl.rtd">
      <tp>
        <v>0.63260000000000005</v>
        <stp/>
        <stp>ContractData</stp>
        <stp>NE6?</stp>
        <stp>Low</stp>
        <tr r="W32" s="2"/>
        <tr r="X30" s="2"/>
      </tp>
    </main>
    <main first="cqgxl.rtd">
      <tp>
        <v>467.5</v>
        <stp/>
        <stp>ContractData</stp>
        <stp>ZWA?</stp>
        <stp>Ask</stp>
        <tr r="O21" s="2"/>
      </tp>
      <tp>
        <v>62.620000000000005</v>
        <stp/>
        <stp>ContractData</stp>
        <stp>CTE?</stp>
        <stp>Bid</stp>
        <tr r="E27" s="2"/>
      </tp>
    </main>
    <main first="cqgxl.rtd">
      <tp>
        <v>1.1108</v>
        <stp/>
        <stp>ContractData</stp>
        <stp>EU6?</stp>
        <stp>Bid</stp>
        <tr r="E33" s="2"/>
      </tp>
    </main>
    <main first="cqgxl.rtd">
      <tp>
        <v>1.1109</v>
        <stp/>
        <stp>ContractData</stp>
        <stp>EU6?</stp>
        <stp>Ask</stp>
        <tr r="F33" s="2"/>
      </tp>
      <tp>
        <v>95.81</v>
        <stp/>
        <stp>ContractData</stp>
        <stp>DXE?</stp>
        <stp>Low</stp>
        <tr r="C30" s="2"/>
        <tr r="B32" s="2"/>
      </tp>
    </main>
    <main first="cqgxl.rtd">
      <tp>
        <v>8.284999999999999E-3</v>
        <stp/>
        <stp>ContractData</stp>
        <stp>JY6?</stp>
        <stp>Low</stp>
        <tr r="H32" s="2"/>
        <tr r="I30" s="2"/>
      </tp>
      <tp>
        <v>62.63</v>
        <stp/>
        <stp>ContractData</stp>
        <stp>CTE?</stp>
        <stp>Ask</stp>
        <tr r="F27" s="2"/>
      </tp>
      <tp>
        <v>467.25</v>
        <stp/>
        <stp>ContractData</stp>
        <stp>ZWA?</stp>
        <stp>Bid</stp>
        <tr r="N21" s="2"/>
      </tp>
    </main>
    <main first="cqgxl.rtd">
      <tp>
        <v>127.15625</v>
        <stp/>
        <stp>ContractData</stp>
        <stp>TYA?</stp>
        <stp>Low</stp>
        <tr r="W8" s="2"/>
        <tr r="X6" s="2"/>
      </tp>
    </main>
    <main first="cqgxl.rtd">
      <tp>
        <v>154.65625</v>
        <stp/>
        <stp>ContractData</stp>
        <stp>USA?</stp>
        <stp>Ask</stp>
        <tr r="U9" s="2"/>
      </tp>
      <tp>
        <v>872.25</v>
        <stp/>
        <stp>ContractData</stp>
        <stp>ZSE?</stp>
        <stp>Ask</stp>
        <tr r="F21" s="2"/>
      </tp>
      <tp>
        <v>2.383</v>
        <stp/>
        <stp>ContractData</stp>
        <stp>CPE?</stp>
        <stp>Bid</stp>
        <tr r="K15" s="2"/>
      </tp>
    </main>
    <main first="cqgxl.rtd">
      <tp>
        <v>12.11</v>
        <stp/>
        <stp>ContractData</stp>
        <stp>ZRE?</stp>
        <stp>Ask</stp>
        <tr r="R21" s="2"/>
      </tp>
    </main>
    <main first="cqgxl.rtd">
      <tp>
        <v>12.040000000000001</v>
        <stp/>
        <stp>ContractData</stp>
        <stp>ZRE?</stp>
        <stp>Bid</stp>
        <tr r="Q21" s="2"/>
      </tp>
    </main>
    <main first="cqgxl.rtd">
      <tp>
        <v>2.3835000000000002</v>
        <stp/>
        <stp>ContractData</stp>
        <stp>CPE?</stp>
        <stp>Ask</stp>
        <tr r="L15" s="2"/>
      </tp>
      <tp>
        <v>154.625</v>
        <stp/>
        <stp>ContractData</stp>
        <stp>USA?</stp>
        <stp>Bid</stp>
        <tr r="T9" s="2"/>
      </tp>
      <tp>
        <v>872</v>
        <stp/>
        <stp>ContractData</stp>
        <stp>ZSE?</stp>
        <stp>Bid</stp>
        <tr r="E21" s="2"/>
      </tp>
    </main>
    <main first="cqgxl.rtd">
      <tp>
        <v>1947</v>
        <stp/>
        <stp>ContractData</stp>
        <stp>EP?</stp>
        <stp>Y_Settlement</stp>
        <tr r="F7" s="2"/>
        <tr r="F8" s="2"/>
        <tr r="F8" s="2"/>
      </tp>
    </main>
    <main first="cqgxl.rtd">
      <tp>
        <v>1.53</v>
        <stp/>
        <stp>ContractData</stp>
        <stp>BP6</stp>
        <stp>Y_Settlement</stp>
        <tr r="L31" s="2"/>
        <tr r="L32" s="2"/>
        <tr r="L32" s="2"/>
      </tp>
    </main>
    <main first="cqgxl.rtd">
      <tp>
        <v>11.904999999999999</v>
        <stp/>
        <stp>ContractData</stp>
        <stp>ZRE?</stp>
        <stp>Low</stp>
        <tr r="Q20" s="2"/>
        <tr r="R18" s="2"/>
      </tp>
    </main>
    <main first="cqgxl.rtd">
      <tp>
        <v>868.25</v>
        <stp/>
        <stp>ContractData</stp>
        <stp>ZSE?</stp>
        <stp>Low</stp>
        <tr r="E20" s="2"/>
        <tr r="F18" s="2"/>
      </tp>
      <tp>
        <v>1.5625E-2</v>
        <stp/>
        <stp>ContractData</stp>
        <stp>TYA?</stp>
        <stp>TickSize</stp>
        <tr r="X6" s="2"/>
        <tr r="X6" s="2"/>
      </tp>
      <tp>
        <v>3.125E-2</v>
        <stp/>
        <stp>ContractData</stp>
        <stp>USA?</stp>
        <stp>TickSize</stp>
        <tr r="U6" s="2"/>
        <tr r="U6" s="2"/>
      </tp>
      <tp>
        <v>0.25</v>
        <stp/>
        <stp>ContractData</stp>
        <stp>ZWA?</stp>
        <stp>TickSize</stp>
        <tr r="O18" s="2"/>
        <tr r="O18" s="2"/>
      </tp>
      <tp>
        <v>153.71875</v>
        <stp/>
        <stp>ContractData</stp>
        <stp>USA?</stp>
        <stp>Low</stp>
        <tr r="T8" s="2"/>
        <tr r="U6" s="2"/>
      </tp>
    </main>
    <main first="cqgxl.rtd">
      <tp>
        <v>2.3239999999999998</v>
        <stp/>
        <stp>ContractData</stp>
        <stp>CPE?</stp>
        <stp>Low</stp>
        <tr r="L12" s="2"/>
        <tr r="K14" s="2"/>
      </tp>
    </main>
    <main first="cqgxl.rtd">
      <tp>
        <v>0.1</v>
        <stp/>
        <stp>ContractData</stp>
        <stp>EMD?</stp>
        <stp>TickSize</stp>
        <tr r="L6" s="2"/>
        <tr r="L6" s="2"/>
      </tp>
      <tp>
        <v>96.495000000000005</v>
        <stp/>
        <stp>ContractData</stp>
        <stp>DXE?</stp>
        <stp>Bid</stp>
        <tr r="B33" s="2"/>
      </tp>
    </main>
    <main first="cqgxl.rtd">
      <tp>
        <v>8.321499999999999E-3</v>
        <stp/>
        <stp>ContractData</stp>
        <stp>JY6?</stp>
        <stp>Bid</stp>
        <tr r="H33" s="2"/>
      </tp>
    </main>
    <main first="cqgxl.rtd">
      <tp>
        <v>127.421875</v>
        <stp/>
        <stp>ContractData</stp>
        <stp>TYA?</stp>
        <stp>Bid</stp>
        <tr r="W9" s="2"/>
      </tp>
      <tp>
        <v>1</v>
        <stp/>
        <stp>ContractData</stp>
        <stp>CCE?</stp>
        <stp>TickSize</stp>
        <tr r="C24" s="2"/>
        <tr r="C24" s="2"/>
      </tp>
      <tp>
        <v>0.01</v>
        <stp/>
        <stp>ContractData</stp>
        <stp>CLE?</stp>
        <stp>TickSize</stp>
        <tr r="O12" s="2"/>
        <tr r="O12" s="2"/>
      </tp>
      <tp>
        <v>5.0000000000000001E-4</v>
        <stp/>
        <stp>ContractData</stp>
        <stp>CPE?</stp>
        <stp>TickSize</stp>
        <tr r="L12" s="2"/>
        <tr r="L12" s="2"/>
      </tp>
      <tp>
        <v>0.01</v>
        <stp/>
        <stp>ContractData</stp>
        <stp>CTE?</stp>
        <stp>TickSize</stp>
        <tr r="F24" s="2"/>
        <tr r="F24" s="2"/>
      </tp>
      <tp>
        <v>0.1</v>
        <stp/>
        <stp>ContractData</stp>
        <stp>GCE?</stp>
        <stp>TickSize</stp>
        <tr r="C12" s="2"/>
        <tr r="C12" s="2"/>
      </tp>
      <tp>
        <v>2.5000000000000001E-2</v>
        <stp/>
        <stp>ContractData</stp>
        <stp>GLE?</stp>
        <stp>TickSize</stp>
        <tr r="U24" s="2"/>
        <tr r="U24" s="2"/>
      </tp>
      <tp>
        <v>5.0000000000000001E-3</v>
        <stp/>
        <stp>ContractData</stp>
        <stp>DXE?</stp>
        <stp>TickSize</stp>
        <tr r="C30" s="2"/>
        <tr r="C30" s="2"/>
      </tp>
      <tp>
        <v>0.05</v>
        <stp/>
        <stp>ContractData</stp>
        <stp>KCE?</stp>
        <stp>TickSize</stp>
        <tr r="L24" s="2"/>
        <tr r="L24" s="2"/>
      </tp>
      <tp>
        <v>1E-4</v>
        <stp/>
        <stp>ContractData</stp>
        <stp>HOE?</stp>
        <stp>TickSize</stp>
        <tr r="R12" s="2"/>
        <tr r="R12" s="2"/>
      </tp>
      <tp>
        <v>1E-3</v>
        <stp/>
        <stp>ContractData</stp>
        <stp>NGE?</stp>
        <stp>TickSize</stp>
        <tr r="X12" s="2"/>
        <tr r="X12" s="2"/>
      </tp>
      <tp>
        <v>0.05</v>
        <stp/>
        <stp>ContractData</stp>
        <stp>OJE?</stp>
        <stp>TickSize</stp>
        <tr r="I24" s="2"/>
        <tr r="I24" s="2"/>
      </tp>
      <tp>
        <v>0.01</v>
        <stp/>
        <stp>ContractData</stp>
        <stp>SBE?</stp>
        <stp>TickSize</stp>
        <tr r="R24" s="2"/>
      </tp>
      <tp>
        <v>5.0000000000000001E-3</v>
        <stp/>
        <stp>ContractData</stp>
        <stp>SIE?</stp>
        <stp>TickSize</stp>
        <tr r="F12" s="2"/>
        <tr r="F12" s="2"/>
      </tp>
      <tp>
        <v>0.1</v>
        <stp/>
        <stp>ContractData</stp>
        <stp>PLE?</stp>
        <stp>TickSize</stp>
        <tr r="I12" s="2"/>
        <tr r="I12" s="2"/>
      </tp>
      <tp>
        <v>0.1</v>
        <stp/>
        <stp>ContractData</stp>
        <stp>TFE?</stp>
        <stp>TickSize</stp>
        <tr r="O6" s="2"/>
        <tr r="O6" s="2"/>
      </tp>
      <tp>
        <v>0.25</v>
        <stp/>
        <stp>ContractData</stp>
        <stp>ZCE?</stp>
        <stp>TickSize</stp>
        <tr r="C18" s="2"/>
        <tr r="C18" s="2"/>
      </tp>
      <tp>
        <v>0.1</v>
        <stp/>
        <stp>ContractData</stp>
        <stp>ZME?</stp>
        <stp>TickSize</stp>
        <tr r="I18" s="2"/>
        <tr r="I18" s="2"/>
      </tp>
      <tp>
        <v>0.01</v>
        <stp/>
        <stp>ContractData</stp>
        <stp>ZLE?</stp>
        <stp>TickSize</stp>
        <tr r="L18" s="2"/>
        <tr r="L18" s="2"/>
      </tp>
      <tp>
        <v>0.25</v>
        <stp/>
        <stp>ContractData</stp>
        <stp>ZOE?</stp>
        <stp>TickSize</stp>
        <tr r="U18" s="2"/>
        <tr r="U18" s="2"/>
      </tp>
      <tp>
        <v>0.25</v>
        <stp/>
        <stp>ContractData</stp>
        <stp>ZSE?</stp>
        <stp>TickSize</stp>
        <tr r="F18" s="2"/>
        <tr r="F18" s="2"/>
      </tp>
      <tp>
        <v>5.0000000000000001E-3</v>
        <stp/>
        <stp>ContractData</stp>
        <stp>ZRE?</stp>
        <stp>TickSize</stp>
        <tr r="R18" s="2"/>
        <tr r="R18" s="2"/>
      </tp>
      <tp>
        <v>466.5</v>
        <stp/>
        <stp>ContractData</stp>
        <stp>ZWA?</stp>
        <stp>Low</stp>
        <tr r="O18" s="2"/>
        <tr r="N20" s="2"/>
      </tp>
    </main>
    <main first="cqgxl.rtd">
      <tp>
        <v>8.3219999999999995E-3</v>
        <stp/>
        <stp>ContractData</stp>
        <stp>JY6?</stp>
        <stp>Ask</stp>
        <tr r="I33" s="2"/>
      </tp>
    </main>
    <main first="cqgxl.rtd">
      <tp>
        <v>127.4375</v>
        <stp/>
        <stp>ContractData</stp>
        <stp>TYA?</stp>
        <stp>Ask</stp>
        <tr r="X9" s="2"/>
      </tp>
    </main>
    <main first="cqgxl.rtd">
      <tp>
        <v>62.21</v>
        <stp/>
        <stp>ContractData</stp>
        <stp>CTE?</stp>
        <stp>Low</stp>
        <tr r="E26" s="2"/>
        <tr r="F24" s="2"/>
      </tp>
    </main>
    <main first="cqgxl.rtd">
      <tp>
        <v>1.1088</v>
        <stp/>
        <stp>ContractData</stp>
        <stp>EU6?</stp>
        <stp>Low</stp>
        <tr r="E32" s="2"/>
        <tr r="F30" s="2"/>
      </tp>
    </main>
    <main first="cqgxl.rtd">
      <tp>
        <v>96.504999999999995</v>
        <stp/>
        <stp>ContractData</stp>
        <stp>DXE?</stp>
        <stp>Ask</stp>
        <tr r="C33" s="2"/>
      </tp>
    </main>
    <main first="cqgxl.rtd">
      <tp>
        <v>4304.25</v>
        <stp/>
        <stp>ContractData</stp>
        <stp>ENQ?</stp>
        <stp>High</stp>
        <tr r="H7" s="2"/>
        <tr r="I6" s="2"/>
      </tp>
    </main>
    <main first="cqgxl.rtd">
      <tp>
        <v>230.5</v>
        <stp/>
        <stp>ContractData</stp>
        <stp>LBS?</stp>
        <stp>High</stp>
        <tr r="O24" s="2"/>
        <tr r="N25" s="2"/>
      </tp>
    </main>
    <main first="cqgxl.rtd">
      <tp>
        <v>1E-4</v>
        <stp/>
        <stp>ContractData</stp>
        <stp>RBE?2</stp>
        <stp>TickSize</stp>
        <tr r="U12" s="2"/>
        <tr r="U12" s="2"/>
      </tp>
    </main>
    <main first="cqgxl.rtd">
      <tp>
        <v>1E-4</v>
        <stp/>
        <stp>ContractData</stp>
        <stp>CA6?</stp>
        <stp>TickSize</stp>
        <tr r="O30" s="2"/>
        <tr r="O30" s="2"/>
      </tp>
      <tp>
        <v>1E-4</v>
        <stp/>
        <stp>ContractData</stp>
        <stp>DA6?</stp>
        <stp>TickSize</stp>
        <tr r="U30" s="2"/>
        <tr r="U30" s="2"/>
      </tp>
      <tp>
        <v>1E-4</v>
        <stp/>
        <stp>ContractData</stp>
        <stp>EU6?</stp>
        <stp>TickSize</stp>
        <tr r="F30" s="2"/>
        <tr r="F30" s="2"/>
      </tp>
      <tp>
        <v>4.9999999999999998E-7</v>
        <stp/>
        <stp>ContractData</stp>
        <stp>JY6?</stp>
        <stp>TickSize</stp>
        <tr r="I30" s="2"/>
        <tr r="I30" s="2"/>
      </tp>
      <tp>
        <v>1E-4</v>
        <stp/>
        <stp>ContractData</stp>
        <stp>NE6?</stp>
        <stp>TickSize</stp>
        <tr r="X30" s="2"/>
        <tr r="X30" s="2"/>
      </tp>
      <tp>
        <v>1E-4</v>
        <stp/>
        <stp>ContractData</stp>
        <stp>SF6?</stp>
        <stp>TickSize</stp>
        <tr r="R30" s="2"/>
        <tr r="R30" s="2"/>
      </tp>
      <tp t="s">
        <v>E-mini Dow ($5): September 2015</v>
        <stp/>
        <stp>ContractData</stp>
        <stp>YM?</stp>
        <stp>LongDescription</stp>
        <tr r="B5" s="2"/>
        <tr r="B5" s="2"/>
      </tp>
    </main>
    <main first="cqgxl.rtd">
      <tp>
        <v>479.5</v>
        <stp/>
        <stp>ContractData</stp>
        <stp>ZWA?</stp>
        <stp>High</stp>
        <tr r="N19" s="2"/>
        <tr r="O18" s="2"/>
      </tp>
      <tp>
        <v>127.546875</v>
        <stp/>
        <stp>ContractData</stp>
        <stp>TYA?</stp>
        <stp>High</stp>
        <tr r="W7" s="2"/>
        <tr r="X6" s="2"/>
      </tp>
      <tp>
        <v>154.90625</v>
        <stp/>
        <stp>ContractData</stp>
        <stp>USA?</stp>
        <stp>High</stp>
        <tr r="T7" s="2"/>
        <tr r="U6" s="2"/>
      </tp>
    </main>
    <main first="cqgxl.rtd">
      <tp t="s">
        <v>Feeder Cattle (Globex): October 2015</v>
        <stp/>
        <stp>ContractData</stp>
        <stp>GF?</stp>
        <stp>LongDescription</stp>
        <tr r="W17" s="2"/>
        <tr r="W17" s="2"/>
      </tp>
    </main>
    <main first="cqgxl.rtd">
      <tp t="s">
        <v>E-Mini S&amp;P 500: September 2015</v>
        <stp/>
        <stp>ContractData</stp>
        <stp>EP?</stp>
        <stp>LongDescription</stp>
        <tr r="E5" s="2"/>
        <tr r="E5" s="2"/>
      </tp>
    </main>
    <main first="cqgxl.rtd">
      <tp t="s">
        <v>DAX Index: September 2015</v>
        <stp/>
        <stp>ContractData</stp>
        <stp>DD?</stp>
        <stp>LongDescription</stp>
        <tr r="Q5" s="2"/>
        <tr r="Q5" s="2"/>
      </tp>
    </main>
    <main first="cqgxl.rtd">
      <tp>
        <v>1.6643000000000001</v>
        <stp/>
        <stp>ContractData</stp>
        <stp>HOE?</stp>
        <stp>High</stp>
        <tr r="Q13" s="2"/>
        <tr r="R12" s="2"/>
      </tp>
      <tp>
        <v>120.4</v>
        <stp/>
        <stp>ContractData</stp>
        <stp>KCE?</stp>
        <stp>High</stp>
        <tr r="K25" s="2"/>
        <tr r="L24" s="2"/>
      </tp>
      <tp>
        <v>2.7240000000000002</v>
        <stp/>
        <stp>ContractData</stp>
        <stp>NGE?</stp>
        <stp>High</stp>
        <tr r="X12" s="2"/>
        <tr r="W13" s="2"/>
      </tp>
      <tp>
        <v>130.30000000000001</v>
        <stp/>
        <stp>ContractData</stp>
        <stp>OJE?</stp>
        <stp>High</stp>
        <tr r="H25" s="2"/>
        <tr r="I24" s="2"/>
      </tp>
      <tp>
        <v>48.42</v>
        <stp/>
        <stp>ContractData</stp>
        <stp>CLE?</stp>
        <stp>High</stp>
        <tr r="O12" s="2"/>
        <tr r="N13" s="2"/>
      </tp>
      <tp>
        <v>3138</v>
        <stp/>
        <stp>ContractData</stp>
        <stp>CCE?</stp>
        <stp>High</stp>
        <tr r="B25" s="2"/>
        <tr r="C24" s="2"/>
      </tp>
      <tp>
        <v>63.04</v>
        <stp/>
        <stp>ContractData</stp>
        <stp>CTE?</stp>
        <stp>High</stp>
        <tr r="E25" s="2"/>
        <tr r="F24" s="2"/>
      </tp>
      <tp>
        <v>2.4180000000000001</v>
        <stp/>
        <stp>ContractData</stp>
        <stp>CPE?</stp>
        <stp>High</stp>
        <tr r="K13" s="2"/>
        <tr r="L12" s="2"/>
      </tp>
      <tp>
        <v>96.635000000000005</v>
        <stp/>
        <stp>ContractData</stp>
        <stp>DXE?</stp>
        <stp>High</stp>
        <tr r="C30" s="2"/>
        <tr r="B31" s="2"/>
      </tp>
      <tp>
        <v>142.625</v>
        <stp/>
        <stp>ContractData</stp>
        <stp>GLE?</stp>
        <stp>High</stp>
        <tr r="U24" s="2"/>
        <tr r="T25" s="2"/>
      </tp>
      <tp>
        <v>1133.8</v>
        <stp/>
        <stp>ContractData</stp>
        <stp>GCE?</stp>
        <stp>High</stp>
        <tr r="B13" s="2"/>
        <tr r="C12" s="2"/>
      </tp>
      <tp>
        <v>226.75</v>
        <stp/>
        <stp>ContractData</stp>
        <stp>ZOE?</stp>
        <stp>High</stp>
        <tr r="T19" s="2"/>
        <tr r="U18" s="2"/>
      </tp>
      <tp>
        <v>27.64</v>
        <stp/>
        <stp>ContractData</stp>
        <stp>ZLE?</stp>
        <stp>High</stp>
        <tr r="K19" s="2"/>
        <tr r="L18" s="2"/>
      </tp>
      <tp>
        <v>311.8</v>
        <stp/>
        <stp>ContractData</stp>
        <stp>ZME?</stp>
        <stp>High</stp>
        <tr r="I18" s="2"/>
        <tr r="H19" s="2"/>
      </tp>
      <tp>
        <v>368</v>
        <stp/>
        <stp>ContractData</stp>
        <stp>ZCE?</stp>
        <stp>High</stp>
        <tr r="B19" s="2"/>
        <tr r="C18" s="2"/>
      </tp>
      <tp>
        <v>12.18</v>
        <stp/>
        <stp>ContractData</stp>
        <stp>ZRE?</stp>
        <stp>High</stp>
        <tr r="Q19" s="2"/>
        <tr r="R18" s="2"/>
      </tp>
      <tp>
        <v>882.5</v>
        <stp/>
        <stp>ContractData</stp>
        <stp>ZSE?</stp>
        <stp>High</stp>
        <tr r="E19" s="2"/>
        <tr r="F18" s="2"/>
      </tp>
      <tp>
        <v>1024</v>
        <stp/>
        <stp>ContractData</stp>
        <stp>PLE?</stp>
        <stp>High</stp>
        <tr r="I12" s="2"/>
        <tr r="H13" s="2"/>
      </tp>
      <tp>
        <v>14.950000000000001</v>
        <stp/>
        <stp>ContractData</stp>
        <stp>SIE?</stp>
        <stp>High</stp>
        <tr r="E13" s="2"/>
        <tr r="F12" s="2"/>
      </tp>
      <tp>
        <v>11.31</v>
        <stp/>
        <stp>ContractData</stp>
        <stp>SBE?</stp>
        <stp>High</stp>
        <tr r="Q25" s="2"/>
        <tr r="R24" s="2"/>
      </tp>
      <tp>
        <v>1157.3</v>
        <stp/>
        <stp>ContractData</stp>
        <stp>TFE?</stp>
        <stp>High</stp>
        <tr r="N7" s="2"/>
        <tr r="O6" s="2"/>
      </tp>
    </main>
    <main first="cqgxl.rtd">
      <tp>
        <v>1415</v>
        <stp/>
        <stp>ContractData</stp>
        <stp>EMD?</stp>
        <stp>High</stp>
        <tr r="K7" s="2"/>
        <tr r="L6" s="2"/>
      </tp>
    </main>
    <main first="cqgxl.rtd">
      <tp t="s">
        <v>British Pound (Globex): September 2015</v>
        <stp/>
        <stp>ContractData</stp>
        <stp>BP6</stp>
        <stp>LongDescription</stp>
        <tr r="K29" s="2"/>
        <tr r="K29" s="2"/>
      </tp>
    </main>
    <main first="cqgxl.rtd">
      <tp t="s">
        <v>Lean Hogs (Globex): October 2015</v>
        <stp/>
        <stp>ContractData</stp>
        <stp>HE?</stp>
        <stp>LongDescription</stp>
        <tr r="W23" s="2"/>
        <tr r="W23" s="2"/>
      </tp>
    </main>
    <main first="cqgxl.rtd">
      <tp t="s">
        <v>Euro FX (Globex): September 2015</v>
        <stp/>
        <stp>ContractData</stp>
        <stp>EU6?</stp>
        <stp>LongDescription</stp>
        <tr r="E29" s="2"/>
        <tr r="E29" s="2"/>
      </tp>
    </main>
    <main first="cqgxl.rtd">
      <tp>
        <v>2.5000000000000001E-2</v>
        <stp/>
        <stp>ContractData</stp>
        <stp>GF?</stp>
        <stp>TickSize</stp>
        <tr r="X18" s="2"/>
        <tr r="X18" s="2"/>
      </tp>
    </main>
    <main first="cqgxl.rtd">
      <tp t="s">
        <v>Cotton (ICE): December 2015</v>
        <stp/>
        <stp>ContractData</stp>
        <stp>CTE?</stp>
        <stp>LongDescription</stp>
        <tr r="E23" s="2"/>
        <tr r="E23" s="2"/>
      </tp>
    </main>
    <main first="cqgxl.rtd">
      <tp t="s">
        <v>Wheat (Globex): December 2015</v>
        <stp/>
        <stp>ContractData</stp>
        <stp>ZWA?</stp>
        <stp>LongDescription</stp>
        <tr r="N17" s="2"/>
        <tr r="N17" s="2"/>
      </tp>
      <tp>
        <v>0.5</v>
        <stp/>
        <stp>ContractData</stp>
        <stp>DD?</stp>
        <stp>TickSize</stp>
        <tr r="R6" s="2"/>
        <tr r="R6" s="2"/>
      </tp>
    </main>
    <main first="cqgxl.rtd">
      <tp>
        <v>2.5000000000000001E-2</v>
        <stp/>
        <stp>ContractData</stp>
        <stp>HE?</stp>
        <stp>TickSize</stp>
        <tr r="X24" s="2"/>
        <tr r="X24" s="2"/>
      </tp>
    </main>
    <main first="cqgxl.rtd">
      <tp>
        <v>223.60000000000002</v>
        <stp/>
        <stp>ContractData</stp>
        <stp>LBS?</stp>
        <stp>Y_Settlement</stp>
        <tr r="O26" s="2"/>
        <tr r="O26" s="2"/>
        <tr r="O25" s="2"/>
      </tp>
    </main>
    <main first="cqgxl.rtd">
      <tp t="s">
        <v>Copper (Globex): December 2015</v>
        <stp/>
        <stp>ContractData</stp>
        <stp>CPE?</stp>
        <stp>LongDescription</stp>
        <tr r="K11" s="2"/>
        <tr r="K11" s="2"/>
      </tp>
    </main>
    <main first="cqgxl.rtd">
      <tp t="s">
        <v>Soybeans (Globex): November 2015</v>
        <stp/>
        <stp>ContractData</stp>
        <stp>ZSE?</stp>
        <stp>LongDescription</stp>
        <tr r="E17" s="2"/>
        <tr r="E17" s="2"/>
      </tp>
      <tp t="s">
        <v>30yr US Treasury Bonds (Globex): December 2015</v>
        <stp/>
        <stp>ContractData</stp>
        <stp>USA?</stp>
        <stp>LongDescription</stp>
        <tr r="T5" s="2"/>
        <tr r="T5" s="2"/>
      </tp>
      <tp>
        <v>4260</v>
        <stp/>
        <stp>ContractData</stp>
        <stp>ENQ?</stp>
        <stp>Y_Settlement</stp>
        <tr r="I8" s="2"/>
        <tr r="I8" s="2"/>
        <tr r="I7" s="2"/>
      </tp>
    </main>
    <main first="cqgxl.rtd">
      <tp t="s">
        <v>Rough Rice (Globex): November 2015</v>
        <stp/>
        <stp>ContractData</stp>
        <stp>ZRE?</stp>
        <stp>LongDescription</stp>
        <tr r="Q17" s="2"/>
        <tr r="Q17" s="2"/>
      </tp>
    </main>
    <main first="cqgxl.rtd">
      <tp>
        <v>1</v>
        <stp/>
        <stp>ContractData</stp>
        <stp>YM?</stp>
        <stp>TickSize</stp>
        <tr r="C6" s="2"/>
        <tr r="C6" s="2"/>
      </tp>
    </main>
    <main first="cqgxl.rtd">
      <tp t="s">
        <v>10yr US Treasury Notes (Globex): December 2015</v>
        <stp/>
        <stp>ContractData</stp>
        <stp>TYA?</stp>
        <stp>LongDescription</stp>
        <tr r="W5" s="2"/>
        <tr r="W5" s="2"/>
      </tp>
      <tp t="s">
        <v>Japanese Yen (Globex): September 2015</v>
        <stp/>
        <stp>ContractData</stp>
        <stp>JY6?</stp>
        <stp>LongDescription</stp>
        <tr r="H29" s="2"/>
        <tr r="H29" s="2"/>
      </tp>
    </main>
    <main first="cqgxl.rtd">
      <tp t="s">
        <v>Dollar Index (ICE): September 2015</v>
        <stp/>
        <stp>ContractData</stp>
        <stp>DXE?</stp>
        <stp>LongDescription</stp>
        <tr r="B29" s="2"/>
        <tr r="B29" s="2"/>
      </tp>
    </main>
    <main first="cqgxl.rtd">
      <tp t="s">
        <v>New Zealand Dollar (Globex): September 2015</v>
        <stp/>
        <stp>ContractData</stp>
        <stp>NE6?</stp>
        <stp>LongDescription</stp>
        <tr r="W29" s="2"/>
        <tr r="W29" s="2"/>
      </tp>
    </main>
    <main first="cqgxl.rtd">
      <tp>
        <v>1.3879000000000001</v>
        <stp/>
        <stp>ContractData</stp>
        <stp>RBE?2</stp>
        <stp>Low</stp>
        <tr r="T14" s="2"/>
        <tr r="U12" s="2"/>
      </tp>
    </main>
    <main first="cqgxl.rtd">
      <tp>
        <v>1398.3000000000002</v>
        <stp/>
        <stp>ContractData</stp>
        <stp>EMD?</stp>
        <stp>Y_Settlement</stp>
        <tr r="L7" s="2"/>
        <tr r="L8" s="2"/>
        <tr r="L8" s="2"/>
      </tp>
      <tp t="s">
        <v>Natural Gas (Globex): October 2015</v>
        <stp/>
        <stp>ContractData</stp>
        <stp>NGE?</stp>
        <stp>LongDescription</stp>
        <tr r="W11" s="2"/>
        <tr r="W11" s="2"/>
      </tp>
    </main>
    <main first="cqgxl.rtd">
      <tp>
        <v>367.5</v>
        <stp/>
        <stp>ContractData</stp>
        <stp>ZCE?</stp>
        <stp>Y_Settlement</stp>
        <tr r="C19" s="2"/>
        <tr r="C20" s="2"/>
        <tr r="C20" s="2"/>
      </tp>
      <tp>
        <v>224.5</v>
        <stp/>
        <stp>ContractData</stp>
        <stp>ZOE?</stp>
        <stp>Y_Settlement</stp>
        <tr r="U20" s="2"/>
        <tr r="U20" s="2"/>
        <tr r="U19" s="2"/>
      </tp>
      <tp>
        <v>27.09</v>
        <stp/>
        <stp>ContractData</stp>
        <stp>ZLE?</stp>
        <stp>Y_Settlement</stp>
        <tr r="L20" s="2"/>
        <tr r="L20" s="2"/>
        <tr r="L19" s="2"/>
      </tp>
      <tp>
        <v>310.3</v>
        <stp/>
        <stp>ContractData</stp>
        <stp>ZME?</stp>
        <stp>Y_Settlement</stp>
        <tr r="I20" s="2"/>
        <tr r="I20" s="2"/>
        <tr r="I19" s="2"/>
      </tp>
      <tp>
        <v>11.955</v>
        <stp/>
        <stp>ContractData</stp>
        <stp>ZRE?</stp>
        <stp>Y_Settlement</stp>
        <tr r="R19" s="2"/>
        <tr r="R20" s="2"/>
        <tr r="R20" s="2"/>
      </tp>
      <tp>
        <v>874</v>
        <stp/>
        <stp>ContractData</stp>
        <stp>ZSE?</stp>
        <stp>Y_Settlement</stp>
        <tr r="F19" s="2"/>
        <tr r="F20" s="2"/>
        <tr r="F20" s="2"/>
      </tp>
      <tp>
        <v>1145.8</v>
        <stp/>
        <stp>ContractData</stp>
        <stp>TFE?</stp>
        <stp>Y_Settlement</stp>
        <tr r="O7" s="2"/>
        <tr r="O8" s="2"/>
        <tr r="O8" s="2"/>
      </tp>
      <tp>
        <v>1013.6</v>
        <stp/>
        <stp>ContractData</stp>
        <stp>PLE?</stp>
        <stp>Y_Settlement</stp>
        <tr r="I13" s="2"/>
        <tr r="I14" s="2"/>
        <tr r="I14" s="2"/>
      </tp>
      <tp>
        <v>10.73</v>
        <stp/>
        <stp>ContractData</stp>
        <stp>SBE?</stp>
        <stp>Y_Settlement</stp>
        <tr r="R25" s="2"/>
        <tr r="R26" s="2"/>
        <tr r="R26" s="2"/>
      </tp>
      <tp>
        <v>14.667</v>
        <stp/>
        <stp>ContractData</stp>
        <stp>SIE?</stp>
        <stp>Y_Settlement</stp>
        <tr r="F13" s="2"/>
        <tr r="F14" s="2"/>
        <tr r="F14" s="2"/>
      </tp>
      <tp>
        <v>2.6480000000000001</v>
        <stp/>
        <stp>ContractData</stp>
        <stp>NGE?</stp>
        <stp>Y_Settlement</stp>
        <tr r="X14" s="2"/>
        <tr r="X14" s="2"/>
        <tr r="X13" s="2"/>
      </tp>
      <tp>
        <v>129.5</v>
        <stp/>
        <stp>ContractData</stp>
        <stp>OJE?</stp>
        <stp>Y_Settlement</stp>
        <tr r="I25" s="2"/>
        <tr r="I26" s="2"/>
        <tr r="I26" s="2"/>
      </tp>
      <tp>
        <v>1.6092000000000002</v>
        <stp/>
        <stp>ContractData</stp>
        <stp>HOE?</stp>
        <stp>Y_Settlement</stp>
        <tr r="R13" s="2"/>
        <tr r="R14" s="2"/>
        <tr r="R14" s="2"/>
      </tp>
      <tp>
        <v>118.35000000000001</v>
        <stp/>
        <stp>ContractData</stp>
        <stp>KCE?</stp>
        <stp>Y_Settlement</stp>
        <tr r="L26" s="2"/>
        <tr r="L26" s="2"/>
        <tr r="L25" s="2"/>
      </tp>
      <tp>
        <v>95.844000000000008</v>
        <stp/>
        <stp>ContractData</stp>
        <stp>DXE?</stp>
        <stp>Y_Settlement</stp>
        <tr r="C32" s="2"/>
        <tr r="C32" s="2"/>
        <tr r="C31" s="2"/>
      </tp>
      <tp>
        <v>1133.6000000000001</v>
        <stp/>
        <stp>ContractData</stp>
        <stp>GCE?</stp>
        <stp>Y_Settlement</stp>
        <tr r="C13" s="2"/>
        <tr r="C14" s="2"/>
        <tr r="C14" s="2"/>
      </tp>
      <tp>
        <v>141.22499999999999</v>
        <stp/>
        <stp>ContractData</stp>
        <stp>GLE?</stp>
        <stp>Y_Settlement</stp>
        <tr r="U26" s="2"/>
        <tr r="U26" s="2"/>
        <tr r="U25" s="2"/>
      </tp>
      <tp>
        <v>3117</v>
        <stp/>
        <stp>ContractData</stp>
        <stp>CCE?</stp>
        <stp>Y_Settlement</stp>
        <tr r="C26" s="2"/>
        <tr r="C26" s="2"/>
        <tr r="C25" s="2"/>
      </tp>
      <tp>
        <v>46.25</v>
        <stp/>
        <stp>ContractData</stp>
        <stp>CLE?</stp>
        <stp>Y_Settlement</stp>
        <tr r="O14" s="2"/>
        <tr r="O14" s="2"/>
        <tr r="O13" s="2"/>
      </tp>
      <tp>
        <v>62.49</v>
        <stp/>
        <stp>ContractData</stp>
        <stp>CTE?</stp>
        <stp>Y_Settlement</stp>
        <tr r="F26" s="2"/>
        <tr r="F26" s="2"/>
        <tr r="F25" s="2"/>
      </tp>
      <tp>
        <v>2.3294999999999999</v>
        <stp/>
        <stp>ContractData</stp>
        <stp>CPE?</stp>
        <stp>Y_Settlement</stp>
        <tr r="L13" s="2"/>
        <tr r="L14" s="2"/>
        <tr r="L14" s="2"/>
      </tp>
    </main>
    <main first="cqgxl.rtd">
      <tp t="s">
        <v>Russell 2000 Index Mini: September 2015</v>
        <stp/>
        <stp>ContractData</stp>
        <stp>TFE?</stp>
        <stp>LongDescription</stp>
        <tr r="N5" s="2"/>
        <tr r="N5" s="2"/>
      </tp>
    </main>
    <main first="cqgxl.rtd">
      <tp t="s">
        <v>Swiss Franc (Globex): September 2015</v>
        <stp/>
        <stp>ContractData</stp>
        <stp>SF6?</stp>
        <stp>LongDescription</stp>
        <tr r="Q29" s="2"/>
        <tr r="Q29" s="2"/>
      </tp>
    </main>
    <main first="cqgxl.rtd">
      <tp t="s">
        <v>Canadian Dollar (Globex): September 2015</v>
        <stp/>
        <stp>ContractData</stp>
        <stp>CA6?</stp>
        <stp>LongDescription</stp>
        <tr r="N29" s="2"/>
        <tr r="N29" s="2"/>
      </tp>
      <tp t="s">
        <v>Australian Dollar (Globex): September 2015</v>
        <stp/>
        <stp>ContractData</stp>
        <stp>DA6?</stp>
        <stp>LongDescription</stp>
        <tr r="T29" s="2"/>
        <tr r="T29" s="2"/>
      </tp>
    </main>
    <main first="cqgxl.rtd">
      <tp t="s">
        <v>Corn (Globex): December 2015</v>
        <stp/>
        <stp>ContractData</stp>
        <stp>ZCE?</stp>
        <stp>LongDescription</stp>
        <tr r="B17" s="2"/>
        <tr r="B17" s="2"/>
      </tp>
      <tp t="s">
        <v>Coffee (ICE): December 2015</v>
        <stp/>
        <stp>ContractData</stp>
        <stp>KCE?</stp>
        <stp>LongDescription</stp>
        <tr r="K23" s="2"/>
        <tr r="K23" s="2"/>
      </tp>
      <tp t="s">
        <v>Cocoa (ICE): December 2015</v>
        <stp/>
        <stp>ContractData</stp>
        <stp>CCE?</stp>
        <stp>LongDescription</stp>
        <tr r="B23" s="2"/>
        <tr r="B23" s="2"/>
      </tp>
      <tp t="s">
        <v>Gold (Globex): December 2015</v>
        <stp/>
        <stp>ContractData</stp>
        <stp>GCE?</stp>
        <stp>LongDescription</stp>
        <tr r="B11" s="2"/>
        <tr r="B11" s="2"/>
      </tp>
      <tp>
        <v>1E-4</v>
        <stp/>
        <stp>ContractData</stp>
        <stp>BP6</stp>
        <stp>TickSize</stp>
        <tr r="L30" s="2"/>
        <tr r="L30" s="2"/>
      </tp>
      <tp>
        <v>0.25</v>
        <stp/>
        <stp>ContractData</stp>
        <stp>EP?</stp>
        <stp>TickSize</stp>
        <tr r="F6" s="2"/>
        <tr r="F6" s="2"/>
      </tp>
    </main>
    <main first="cqgxl.rtd">
      <tp>
        <v>479</v>
        <stp/>
        <stp>ContractData</stp>
        <stp>ZWA?</stp>
        <stp>Y_Settlement</stp>
        <tr r="O19" s="2"/>
        <tr r="O20" s="2"/>
        <tr r="O20" s="2"/>
      </tp>
      <tp>
        <v>127.15625</v>
        <stp/>
        <stp>ContractData</stp>
        <stp>TYA?</stp>
        <stp>Y_Settlement</stp>
        <tr r="X8" s="2"/>
        <tr r="X8" s="2"/>
        <tr r="X7" s="2"/>
      </tp>
      <tp>
        <v>154</v>
        <stp/>
        <stp>ContractData</stp>
        <stp>USA?</stp>
        <stp>Y_Settlement</stp>
        <tr r="U8" s="2"/>
        <tr r="U8" s="2"/>
        <tr r="U7" s="2"/>
      </tp>
      <tp t="s">
        <v>Lumber (Globex): November 2015</v>
        <stp/>
        <stp>ContractData</stp>
        <stp>LBS?</stp>
        <stp>LongDescription</stp>
        <tr r="N23" s="2"/>
        <tr r="N23" s="2"/>
      </tp>
      <tp t="s">
        <v>Sugar World #11 (ICE): October 2015</v>
        <stp/>
        <stp>ContractData</stp>
        <stp>SBE?</stp>
        <stp>LongDescription</stp>
        <tr r="Q23" s="2"/>
        <tr r="Q23" s="2"/>
      </tp>
    </main>
    <main first="cqgxl.rtd">
      <tp t="s">
        <v>E-mini MidCap 400: September 2015</v>
        <stp/>
        <stp>ContractData</stp>
        <stp>EMD?</stp>
        <stp>LongDescription</stp>
        <tr r="K5" s="2"/>
        <tr r="K5" s="2"/>
      </tp>
      <tp t="s">
        <v>Soybean Meal (Globex): December 2015</v>
        <stp/>
        <stp>ContractData</stp>
        <stp>ZME?</stp>
        <stp>LongDescription</stp>
        <tr r="H17" s="2"/>
        <tr r="H17" s="2"/>
      </tp>
    </main>
    <main first="cqgxl.rtd">
      <tp t="s">
        <v>Soybean Oil (Globex): December 2015</v>
        <stp/>
        <stp>ContractData</stp>
        <stp>ZLE?</stp>
        <stp>LongDescription</stp>
        <tr r="K17" s="2"/>
        <tr r="K17" s="2"/>
      </tp>
      <tp t="s">
        <v>Platinum (Globex): October 2015</v>
        <stp/>
        <stp>ContractData</stp>
        <stp>PLE?</stp>
        <stp>LongDescription</stp>
        <tr r="H11" s="2"/>
        <tr r="H11" s="2"/>
      </tp>
      <tp t="s">
        <v>Crude Light (Globex): October 2015</v>
        <stp/>
        <stp>ContractData</stp>
        <stp>CLE?</stp>
        <stp>LongDescription</stp>
        <tr r="N11" s="2"/>
        <tr r="N11" s="2"/>
      </tp>
      <tp t="s">
        <v>Live Cattle (Globex): October 2015</v>
        <stp/>
        <stp>ContractData</stp>
        <stp>GLE?</stp>
        <stp>LongDescription</stp>
        <tr r="T23" s="2"/>
        <tr r="T23" s="2"/>
      </tp>
    </main>
    <main first="cqgxl.rtd">
      <tp t="s">
        <v>Oats (Globex): December 2015</v>
        <stp/>
        <stp>ContractData</stp>
        <stp>ZOE?</stp>
        <stp>LongDescription</stp>
        <tr r="T17" s="2"/>
        <tr r="T17" s="2"/>
      </tp>
      <tp t="s">
        <v>NY Harbor ULSD: October 2015</v>
        <stp/>
        <stp>ContractData</stp>
        <stp>HOE?</stp>
        <stp>LongDescription</stp>
        <tr r="Q11" s="2"/>
        <tr r="Q11" s="2"/>
      </tp>
    </main>
    <main first="cqgxl.rtd">
      <tp t="s">
        <v>E-mini NASDAQ-100: September 2015</v>
        <stp/>
        <stp>ContractData</stp>
        <stp>ENQ?</stp>
        <stp>LongDescription</stp>
        <tr r="H5" s="2"/>
        <tr r="H5" s="2"/>
      </tp>
    </main>
    <main first="cqgxl.rtd">
      <tp t="s">
        <v>Silver (Globex): December 2015</v>
        <stp/>
        <stp>ContractData</stp>
        <stp>SIE?</stp>
        <stp>LongDescription</stp>
        <tr r="E11" s="2"/>
        <tr r="E11" s="2"/>
      </tp>
      <tp>
        <v>1.4263000000000001</v>
        <stp/>
        <stp>ContractData</stp>
        <stp>RBE?2</stp>
        <stp>Ask</stp>
        <tr r="U15" s="2"/>
      </tp>
    </main>
    <main first="cqgxl.rtd">
      <tp>
        <v>1.4254</v>
        <stp/>
        <stp>ContractData</stp>
        <stp>RBE?2</stp>
        <stp>Bid</stp>
        <tr r="T15" s="2"/>
      </tp>
      <tp t="s">
        <v>Orange Juice A (FCOJ-A) (ICE): November 2015</v>
        <stp/>
        <stp>ContractData</stp>
        <stp>OJE?</stp>
        <stp>LongDescription</stp>
        <tr r="H23" s="2"/>
        <tr r="H23" s="2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volatileDependencies" Target="volatileDependenci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val>
            <c:numRef>
              <c:f>Data!$A$1</c:f>
              <c:numCache>
                <c:formatCode>0</c:formatCode>
                <c:ptCount val="1"/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val>
            <c:numRef>
              <c:f>Data!$B$1</c:f>
              <c:numCache>
                <c:formatCode>0</c:formatCode>
                <c:ptCount val="1"/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val>
            <c:numRef>
              <c:f>Data!$C$1</c:f>
              <c:numCache>
                <c:formatCode>0</c:formatCode>
                <c:ptCount val="1"/>
              </c:numCache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val>
            <c:numRef>
              <c:f>Data!$D$1</c:f>
              <c:numCache>
                <c:formatCode>0</c:formatCode>
                <c:ptCount val="1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accent1"/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rgbClr val="FF3300"/>
                  </a:gs>
                  <a:gs pos="83000">
                    <a:srgbClr val="C00000"/>
                  </a:gs>
                  <a:gs pos="100000">
                    <a:srgbClr val="C00000"/>
                  </a:gs>
                </a:gsLst>
                <a:lin ang="13500000" scaled="1"/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655082552"/>
        <c:axId val="473949968"/>
      </c:stockChart>
      <c:catAx>
        <c:axId val="655082552"/>
        <c:scaling>
          <c:orientation val="minMax"/>
        </c:scaling>
        <c:delete val="1"/>
        <c:axPos val="b"/>
        <c:majorTickMark val="none"/>
        <c:minorTickMark val="none"/>
        <c:tickLblPos val="nextTo"/>
        <c:crossAx val="473949968"/>
        <c:crosses val="autoZero"/>
        <c:auto val="1"/>
        <c:lblAlgn val="ctr"/>
        <c:lblOffset val="100"/>
        <c:noMultiLvlLbl val="0"/>
      </c:catAx>
      <c:valAx>
        <c:axId val="473949968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655082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3.7037037037037035E-2"/>
          <c:w val="1"/>
          <c:h val="0.96296296296296291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val>
            <c:numRef>
              <c:f>Data!$A$1</c:f>
              <c:numCache>
                <c:formatCode>0</c:formatCode>
                <c:ptCount val="1"/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val>
            <c:numRef>
              <c:f>Data!$B$1</c:f>
              <c:numCache>
                <c:formatCode>0</c:formatCode>
                <c:ptCount val="1"/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val>
            <c:numRef>
              <c:f>Data!$C$1</c:f>
              <c:numCache>
                <c:formatCode>0</c:formatCode>
                <c:ptCount val="1"/>
              </c:numCache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val>
            <c:numRef>
              <c:f>Data!$D$1</c:f>
              <c:numCache>
                <c:formatCode>0</c:formatCode>
                <c:ptCount val="1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solidFill>
                <a:schemeClr val="dk1">
                  <a:lumMod val="75000"/>
                  <a:lumOff val="25000"/>
                </a:schemeClr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463144208"/>
        <c:axId val="463144600"/>
      </c:stockChart>
      <c:catAx>
        <c:axId val="463144208"/>
        <c:scaling>
          <c:orientation val="minMax"/>
        </c:scaling>
        <c:delete val="1"/>
        <c:axPos val="b"/>
        <c:majorTickMark val="none"/>
        <c:minorTickMark val="none"/>
        <c:tickLblPos val="nextTo"/>
        <c:crossAx val="463144600"/>
        <c:crosses val="autoZero"/>
        <c:auto val="1"/>
        <c:lblAlgn val="ctr"/>
        <c:lblOffset val="100"/>
        <c:noMultiLvlLbl val="0"/>
      </c:catAx>
      <c:valAx>
        <c:axId val="46314460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144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85726</xdr:rowOff>
    </xdr:from>
    <xdr:to>
      <xdr:col>2</xdr:col>
      <xdr:colOff>743809</xdr:colOff>
      <xdr:row>1</xdr:row>
      <xdr:rowOff>347631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95276"/>
          <a:ext cx="743809" cy="261905"/>
        </a:xfrm>
        <a:prstGeom prst="rect">
          <a:avLst/>
        </a:prstGeom>
      </xdr:spPr>
    </xdr:pic>
    <xdr:clientData/>
  </xdr:twoCellAnchor>
  <xdr:twoCellAnchor editAs="oneCell">
    <xdr:from>
      <xdr:col>24</xdr:col>
      <xdr:colOff>66675</xdr:colOff>
      <xdr:row>1</xdr:row>
      <xdr:rowOff>104775</xdr:rowOff>
    </xdr:from>
    <xdr:to>
      <xdr:col>24</xdr:col>
      <xdr:colOff>810484</xdr:colOff>
      <xdr:row>1</xdr:row>
      <xdr:rowOff>366680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25875" y="314325"/>
          <a:ext cx="743809" cy="261905"/>
        </a:xfrm>
        <a:prstGeom prst="rect">
          <a:avLst/>
        </a:prstGeom>
      </xdr:spPr>
    </xdr:pic>
    <xdr:clientData/>
  </xdr:twoCellAnchor>
  <xdr:twoCellAnchor>
    <xdr:from>
      <xdr:col>5</xdr:col>
      <xdr:colOff>600075</xdr:colOff>
      <xdr:row>39</xdr:row>
      <xdr:rowOff>76200</xdr:rowOff>
    </xdr:from>
    <xdr:to>
      <xdr:col>5</xdr:col>
      <xdr:colOff>781050</xdr:colOff>
      <xdr:row>44</xdr:row>
      <xdr:rowOff>200025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95251</xdr:colOff>
      <xdr:row>48</xdr:row>
      <xdr:rowOff>190500</xdr:rowOff>
    </xdr:from>
    <xdr:to>
      <xdr:col>7</xdr:col>
      <xdr:colOff>95251</xdr:colOff>
      <xdr:row>54</xdr:row>
      <xdr:rowOff>66675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Y33"/>
  <sheetViews>
    <sheetView showRowColHeaders="0" tabSelected="1" zoomScaleNormal="100" workbookViewId="0">
      <selection activeCell="G1" sqref="G1"/>
    </sheetView>
  </sheetViews>
  <sheetFormatPr defaultColWidth="8.75" defaultRowHeight="16.5" x14ac:dyDescent="0.3"/>
  <cols>
    <col min="1" max="1" width="1" style="12" customWidth="1"/>
    <col min="2" max="2" width="2.125" style="12" customWidth="1"/>
    <col min="3" max="4" width="13.625" style="12" customWidth="1"/>
    <col min="5" max="5" width="2.125" style="12" customWidth="1"/>
    <col min="6" max="7" width="13.625" style="12" customWidth="1"/>
    <col min="8" max="8" width="2.125" style="12" customWidth="1"/>
    <col min="9" max="10" width="13.625" style="12" customWidth="1"/>
    <col min="11" max="11" width="2.125" style="12" customWidth="1"/>
    <col min="12" max="13" width="13.625" style="12" customWidth="1"/>
    <col min="14" max="14" width="2.125" style="12" customWidth="1"/>
    <col min="15" max="16" width="13.625" style="12" customWidth="1"/>
    <col min="17" max="17" width="2.125" style="12" customWidth="1"/>
    <col min="18" max="19" width="13.625" style="12" customWidth="1"/>
    <col min="20" max="20" width="2.125" style="12" customWidth="1"/>
    <col min="21" max="22" width="13.625" style="12" customWidth="1"/>
    <col min="23" max="23" width="2.125" style="12" customWidth="1"/>
    <col min="24" max="25" width="13.625" style="12" customWidth="1"/>
    <col min="26" max="16384" width="8.75" style="12"/>
  </cols>
  <sheetData>
    <row r="2" spans="2:25" ht="35.1" customHeight="1" x14ac:dyDescent="0.3">
      <c r="B2" s="29" t="s">
        <v>60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1"/>
    </row>
    <row r="3" spans="2:25" ht="20.100000000000001" customHeight="1" x14ac:dyDescent="0.3">
      <c r="B3" s="38" t="str">
        <f>Symbols!B1</f>
        <v>Equity Indicies and US Treasuries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40"/>
    </row>
    <row r="4" spans="2:25" s="13" customFormat="1" ht="24.95" customHeight="1" x14ac:dyDescent="0.25">
      <c r="B4" s="32" t="str">
        <f>Data!B5</f>
        <v>E-mini Dow ($5): September</v>
      </c>
      <c r="C4" s="33"/>
      <c r="D4" s="33"/>
      <c r="E4" s="32" t="str">
        <f>Data!E5</f>
        <v>E-Mini S&amp;P 500: September</v>
      </c>
      <c r="F4" s="33"/>
      <c r="G4" s="34"/>
      <c r="H4" s="32" t="str">
        <f>Data!H5</f>
        <v>E-mini NASDAQ-100: September</v>
      </c>
      <c r="I4" s="33"/>
      <c r="J4" s="34"/>
      <c r="K4" s="32" t="str">
        <f>Data!K5</f>
        <v>E-mini MidCap 400: September</v>
      </c>
      <c r="L4" s="33"/>
      <c r="M4" s="34"/>
      <c r="N4" s="32" t="str">
        <f>Data!N5</f>
        <v>Russell 2000 Index Mini: September</v>
      </c>
      <c r="O4" s="33"/>
      <c r="P4" s="34"/>
      <c r="Q4" s="32" t="str">
        <f>Data!Q5</f>
        <v>DAX Index: September</v>
      </c>
      <c r="R4" s="33"/>
      <c r="S4" s="34"/>
      <c r="T4" s="32" t="str">
        <f>Data!T5</f>
        <v>30yr US Treasury Bonds (Globex): December</v>
      </c>
      <c r="U4" s="33"/>
      <c r="V4" s="34"/>
      <c r="W4" s="32" t="str">
        <f>Data!W5</f>
        <v>10yr US Treasury Notes (Globex): December</v>
      </c>
      <c r="X4" s="33"/>
      <c r="Y4" s="34"/>
    </row>
    <row r="5" spans="2:25" s="13" customFormat="1" ht="20.100000000000001" customHeight="1" x14ac:dyDescent="0.25">
      <c r="B5" s="14"/>
      <c r="C5" s="15" t="str">
        <f>"B " &amp;Data!B9</f>
        <v>B 16471</v>
      </c>
      <c r="D5" s="15" t="str">
        <f>Data!C9&amp;" A"</f>
        <v>16472 A</v>
      </c>
      <c r="E5" s="14"/>
      <c r="F5" s="15" t="str">
        <f>"B " &amp;Data!E9</f>
        <v>B 1963.75</v>
      </c>
      <c r="G5" s="15" t="str">
        <f>Data!F9&amp;" A"</f>
        <v>1964.00 A</v>
      </c>
      <c r="H5" s="14"/>
      <c r="I5" s="15" t="str">
        <f>"B " &amp;Data!H9</f>
        <v>B 4275.00</v>
      </c>
      <c r="J5" s="15" t="str">
        <f>Data!I9&amp;" A"</f>
        <v>4275.25 A</v>
      </c>
      <c r="K5" s="14"/>
      <c r="L5" s="15" t="str">
        <f>"B " &amp;Data!K9</f>
        <v>B 1409.60</v>
      </c>
      <c r="M5" s="15" t="str">
        <f>Data!L9&amp;" A"</f>
        <v>1409.80 A</v>
      </c>
      <c r="N5" s="14"/>
      <c r="O5" s="15" t="str">
        <f>"B " &amp;Data!N9</f>
        <v>B 1152.60</v>
      </c>
      <c r="P5" s="15" t="str">
        <f>Data!O9&amp;" A"</f>
        <v>1152.70 A</v>
      </c>
      <c r="Q5" s="14"/>
      <c r="R5" s="15" t="str">
        <f>"B " &amp;Data!Q9</f>
        <v>B 10305</v>
      </c>
      <c r="S5" s="15" t="str">
        <f>Data!R9&amp;" A"</f>
        <v>10307 A</v>
      </c>
      <c r="T5" s="14"/>
      <c r="U5" s="15" t="str">
        <f>"B " &amp;Data!T9</f>
        <v>B 154.2</v>
      </c>
      <c r="V5" s="15" t="str">
        <f>Data!U9&amp;" A"</f>
        <v>154.21 A</v>
      </c>
      <c r="W5" s="14"/>
      <c r="X5" s="15" t="str">
        <f>"B " &amp;Data!W9</f>
        <v>B 127.135</v>
      </c>
      <c r="Y5" s="1" t="str">
        <f>Data!X9&amp;" A"</f>
        <v>127.14 A</v>
      </c>
    </row>
    <row r="6" spans="2:25" s="16" customFormat="1" ht="35.1" customHeight="1" x14ac:dyDescent="0.45">
      <c r="B6" s="35" t="str">
        <f>Data!B6</f>
        <v>16471</v>
      </c>
      <c r="C6" s="36"/>
      <c r="D6" s="36"/>
      <c r="E6" s="35" t="str">
        <f>Data!E6</f>
        <v>1963.75</v>
      </c>
      <c r="F6" s="36"/>
      <c r="G6" s="37"/>
      <c r="H6" s="35" t="str">
        <f>Data!H6</f>
        <v>4275.00</v>
      </c>
      <c r="I6" s="36"/>
      <c r="J6" s="37"/>
      <c r="K6" s="35" t="str">
        <f>Data!K6</f>
        <v>1409.80</v>
      </c>
      <c r="L6" s="36"/>
      <c r="M6" s="37"/>
      <c r="N6" s="35" t="str">
        <f>Data!N6</f>
        <v>1152.60</v>
      </c>
      <c r="O6" s="36"/>
      <c r="P6" s="37"/>
      <c r="Q6" s="35" t="str">
        <f>Data!Q6</f>
        <v>10306</v>
      </c>
      <c r="R6" s="36"/>
      <c r="S6" s="37"/>
      <c r="T6" s="35">
        <f>Data!T6</f>
        <v>154.19999999999999</v>
      </c>
      <c r="U6" s="36"/>
      <c r="V6" s="37"/>
      <c r="W6" s="35">
        <f>Data!W6</f>
        <v>127.14</v>
      </c>
      <c r="X6" s="36"/>
      <c r="Y6" s="37"/>
    </row>
    <row r="7" spans="2:25" s="13" customFormat="1" ht="20.100000000000001" customHeight="1" x14ac:dyDescent="0.25">
      <c r="B7" s="17" t="s">
        <v>0</v>
      </c>
      <c r="C7" s="10" t="str">
        <f>Data!B7</f>
        <v>16536</v>
      </c>
      <c r="D7" s="15" t="str">
        <f>Data!C7</f>
        <v>141</v>
      </c>
      <c r="E7" s="17" t="s">
        <v>0</v>
      </c>
      <c r="F7" s="10" t="str">
        <f>Data!E7</f>
        <v>1973.50</v>
      </c>
      <c r="G7" s="1" t="str">
        <f>Data!F7</f>
        <v>16.75</v>
      </c>
      <c r="H7" s="17" t="s">
        <v>0</v>
      </c>
      <c r="I7" s="10" t="str">
        <f>Data!H7</f>
        <v>4304.25</v>
      </c>
      <c r="J7" s="1" t="str">
        <f>Data!I7</f>
        <v>15.00</v>
      </c>
      <c r="K7" s="17" t="s">
        <v>0</v>
      </c>
      <c r="L7" s="10" t="str">
        <f>Data!K7</f>
        <v>1415.00</v>
      </c>
      <c r="M7" s="1" t="str">
        <f>Data!L7</f>
        <v>11.50</v>
      </c>
      <c r="N7" s="17" t="s">
        <v>0</v>
      </c>
      <c r="O7" s="10" t="str">
        <f>Data!N7</f>
        <v>1157.30</v>
      </c>
      <c r="P7" s="1" t="str">
        <f>Data!O7</f>
        <v>6.80</v>
      </c>
      <c r="Q7" s="17" t="s">
        <v>0</v>
      </c>
      <c r="R7" s="10" t="str">
        <f>Data!Q7</f>
        <v>10381</v>
      </c>
      <c r="S7" s="1" t="str">
        <f>Data!R7</f>
        <v>239</v>
      </c>
      <c r="T7" s="17" t="s">
        <v>0</v>
      </c>
      <c r="U7" s="10">
        <f>Data!T7</f>
        <v>154.29</v>
      </c>
      <c r="V7" s="1">
        <f>Data!U7</f>
        <v>0.2</v>
      </c>
      <c r="W7" s="17" t="s">
        <v>0</v>
      </c>
      <c r="X7" s="10">
        <f>Data!W7</f>
        <v>127.175</v>
      </c>
      <c r="Y7" s="1">
        <f>Data!X7</f>
        <v>0.09</v>
      </c>
    </row>
    <row r="8" spans="2:25" s="13" customFormat="1" ht="20.100000000000001" customHeight="1" x14ac:dyDescent="0.25">
      <c r="B8" s="18" t="s">
        <v>1</v>
      </c>
      <c r="C8" s="11" t="str">
        <f>Data!B8</f>
        <v>16306</v>
      </c>
      <c r="D8" s="2">
        <f>Data!C8</f>
        <v>8.6344151867728102E-3</v>
      </c>
      <c r="E8" s="18" t="s">
        <v>1</v>
      </c>
      <c r="F8" s="11" t="str">
        <f>Data!E8</f>
        <v>1944.25</v>
      </c>
      <c r="G8" s="3">
        <f>Data!F8</f>
        <v>8.6029789419619935E-3</v>
      </c>
      <c r="H8" s="18" t="s">
        <v>1</v>
      </c>
      <c r="I8" s="11" t="str">
        <f>Data!H8</f>
        <v>4254.00</v>
      </c>
      <c r="J8" s="3">
        <f>Data!I8</f>
        <v>3.5211267605633804E-3</v>
      </c>
      <c r="K8" s="18" t="s">
        <v>1</v>
      </c>
      <c r="L8" s="11" t="str">
        <f>Data!K8</f>
        <v>1396.20</v>
      </c>
      <c r="M8" s="3">
        <f>Data!L8</f>
        <v>8.2242723306870987E-3</v>
      </c>
      <c r="N8" s="18" t="s">
        <v>1</v>
      </c>
      <c r="O8" s="11" t="str">
        <f>Data!N8</f>
        <v>1143.20</v>
      </c>
      <c r="P8" s="3">
        <f>Data!O8</f>
        <v>5.934718100890168E-3</v>
      </c>
      <c r="Q8" s="18" t="s">
        <v>1</v>
      </c>
      <c r="R8" s="11" t="str">
        <f>Data!Q8</f>
        <v>10111</v>
      </c>
      <c r="S8" s="3">
        <f>Data!R8</f>
        <v>2.3740935730604946E-2</v>
      </c>
      <c r="T8" s="18" t="s">
        <v>1</v>
      </c>
      <c r="U8" s="11">
        <f>Data!T8</f>
        <v>153.22999999999999</v>
      </c>
      <c r="V8" s="3">
        <f>Data!U8</f>
        <v>1.298701298701225E-3</v>
      </c>
      <c r="W8" s="18" t="s">
        <v>1</v>
      </c>
      <c r="X8" s="11">
        <f>Data!W8</f>
        <v>127.05</v>
      </c>
      <c r="Y8" s="3">
        <f>Data!X8</f>
        <v>-1.2779552715654505E-4</v>
      </c>
    </row>
    <row r="9" spans="2:25" ht="20.100000000000001" customHeight="1" x14ac:dyDescent="0.3">
      <c r="B9" s="50" t="str">
        <f>Symbols!B5</f>
        <v>Metals and Energy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2"/>
    </row>
    <row r="10" spans="2:25" s="13" customFormat="1" ht="24.95" customHeight="1" x14ac:dyDescent="0.25">
      <c r="B10" s="32" t="str">
        <f>Data!B11</f>
        <v>Gold (Globex): December</v>
      </c>
      <c r="C10" s="33"/>
      <c r="D10" s="33"/>
      <c r="E10" s="32" t="str">
        <f>Data!E11</f>
        <v>Silver (Globex): December</v>
      </c>
      <c r="F10" s="33"/>
      <c r="G10" s="33"/>
      <c r="H10" s="32" t="str">
        <f>Data!H11</f>
        <v>Platinum (Globex): October</v>
      </c>
      <c r="I10" s="33"/>
      <c r="J10" s="33"/>
      <c r="K10" s="32" t="str">
        <f>Data!K11</f>
        <v>Copper (Globex): December</v>
      </c>
      <c r="L10" s="33"/>
      <c r="M10" s="33"/>
      <c r="N10" s="32" t="str">
        <f>Data!N11</f>
        <v>Crude Light (Globex): October</v>
      </c>
      <c r="O10" s="33"/>
      <c r="P10" s="33"/>
      <c r="Q10" s="32" t="str">
        <f>Data!Q11</f>
        <v>NY Harbor ULSD: October</v>
      </c>
      <c r="R10" s="33"/>
      <c r="S10" s="33"/>
      <c r="T10" s="32" t="str">
        <f>Data!T11</f>
        <v>RBOB Gasoline (Globex): November</v>
      </c>
      <c r="U10" s="33"/>
      <c r="V10" s="33"/>
      <c r="W10" s="32" t="str">
        <f>Data!W11</f>
        <v>Natural Gas (Globex): October</v>
      </c>
      <c r="X10" s="33"/>
      <c r="Y10" s="34"/>
    </row>
    <row r="11" spans="2:25" s="13" customFormat="1" ht="20.100000000000001" customHeight="1" x14ac:dyDescent="0.25">
      <c r="B11" s="14"/>
      <c r="C11" s="15" t="str">
        <f>"B " &amp;Data!B15</f>
        <v>B 1123.00</v>
      </c>
      <c r="D11" s="15" t="str">
        <f>Data!C15&amp;" A"</f>
        <v>1123.10 A</v>
      </c>
      <c r="E11" s="14"/>
      <c r="F11" s="15" t="str">
        <f>"B " &amp;Data!E15</f>
        <v>B 14.650</v>
      </c>
      <c r="G11" s="15" t="str">
        <f>Data!F15&amp;" A"</f>
        <v>14.655 A</v>
      </c>
      <c r="H11" s="14"/>
      <c r="I11" s="15" t="str">
        <f>"B " &amp;Data!H15</f>
        <v>B 1012.10</v>
      </c>
      <c r="J11" s="15" t="str">
        <f>Data!I15&amp;" A"</f>
        <v>1012.50 A</v>
      </c>
      <c r="K11" s="14"/>
      <c r="L11" s="15" t="str">
        <f>"B " &amp;Data!K15</f>
        <v>B 2.3830</v>
      </c>
      <c r="M11" s="15" t="str">
        <f>Data!L15&amp;" A"</f>
        <v>2.3835 A</v>
      </c>
      <c r="N11" s="14"/>
      <c r="O11" s="15" t="str">
        <f>"B " &amp;Data!N15</f>
        <v>B 47.45</v>
      </c>
      <c r="P11" s="15" t="str">
        <f>Data!O15&amp;" A"</f>
        <v>47.46 A</v>
      </c>
      <c r="Q11" s="14"/>
      <c r="R11" s="15" t="str">
        <f>"B " &amp;Data!Q15</f>
        <v>B 1.6372</v>
      </c>
      <c r="S11" s="15" t="str">
        <f>Data!R15&amp;" A"</f>
        <v>1.6377 A</v>
      </c>
      <c r="T11" s="14"/>
      <c r="U11" s="15" t="str">
        <f>"B " &amp;Data!T15</f>
        <v>B 1.4254</v>
      </c>
      <c r="V11" s="15" t="str">
        <f>Data!U15&amp;" A"</f>
        <v>1.4263 A</v>
      </c>
      <c r="W11" s="14"/>
      <c r="X11" s="15" t="str">
        <f>"B " &amp;Data!W15</f>
        <v>B 2.715</v>
      </c>
      <c r="Y11" s="1" t="str">
        <f>Data!X15&amp;" A"</f>
        <v>2.716 A</v>
      </c>
    </row>
    <row r="12" spans="2:25" s="16" customFormat="1" ht="35.1" customHeight="1" x14ac:dyDescent="0.45">
      <c r="B12" s="35" t="str">
        <f>Data!B12</f>
        <v>1123.00</v>
      </c>
      <c r="C12" s="36"/>
      <c r="D12" s="36"/>
      <c r="E12" s="35" t="str">
        <f>Data!E12</f>
        <v>14.650</v>
      </c>
      <c r="F12" s="36"/>
      <c r="G12" s="36"/>
      <c r="H12" s="35" t="str">
        <f>Data!H12</f>
        <v>1012.50</v>
      </c>
      <c r="I12" s="36"/>
      <c r="J12" s="36"/>
      <c r="K12" s="35" t="str">
        <f>Data!K12</f>
        <v>2.3835</v>
      </c>
      <c r="L12" s="36"/>
      <c r="M12" s="36"/>
      <c r="N12" s="35" t="str">
        <f>Data!N12</f>
        <v>47.45</v>
      </c>
      <c r="O12" s="36"/>
      <c r="P12" s="36"/>
      <c r="Q12" s="35" t="str">
        <f>Data!Q12</f>
        <v>1.6375</v>
      </c>
      <c r="R12" s="36"/>
      <c r="S12" s="36"/>
      <c r="T12" s="35" t="str">
        <f>Data!T12</f>
        <v>1.4253</v>
      </c>
      <c r="U12" s="36"/>
      <c r="V12" s="36"/>
      <c r="W12" s="35" t="str">
        <f>Data!W12</f>
        <v>2.715</v>
      </c>
      <c r="X12" s="36"/>
      <c r="Y12" s="37"/>
    </row>
    <row r="13" spans="2:25" s="13" customFormat="1" ht="20.100000000000001" customHeight="1" x14ac:dyDescent="0.25">
      <c r="B13" s="17" t="s">
        <v>0</v>
      </c>
      <c r="C13" s="10" t="str">
        <f>Data!B13</f>
        <v>1133.80</v>
      </c>
      <c r="D13" s="15" t="str">
        <f>Data!C13</f>
        <v>-10.60</v>
      </c>
      <c r="E13" s="17" t="s">
        <v>0</v>
      </c>
      <c r="F13" s="10" t="str">
        <f>Data!E13</f>
        <v>14.950</v>
      </c>
      <c r="G13" s="15" t="str">
        <f>Data!F13</f>
        <v>-.017</v>
      </c>
      <c r="H13" s="17" t="s">
        <v>0</v>
      </c>
      <c r="I13" s="10" t="str">
        <f>Data!H13</f>
        <v>1024.00</v>
      </c>
      <c r="J13" s="15" t="str">
        <f>Data!I13</f>
        <v>-1.10</v>
      </c>
      <c r="K13" s="17" t="s">
        <v>0</v>
      </c>
      <c r="L13" s="10" t="str">
        <f>Data!K13</f>
        <v>2.4180</v>
      </c>
      <c r="M13" s="15" t="str">
        <f>Data!L13</f>
        <v>.0540</v>
      </c>
      <c r="N13" s="17" t="s">
        <v>0</v>
      </c>
      <c r="O13" s="10" t="str">
        <f>Data!N13</f>
        <v>48.42</v>
      </c>
      <c r="P13" s="15" t="str">
        <f>Data!O13</f>
        <v>1.20</v>
      </c>
      <c r="Q13" s="17" t="s">
        <v>0</v>
      </c>
      <c r="R13" s="10" t="str">
        <f>Data!Q13</f>
        <v>1.6643</v>
      </c>
      <c r="S13" s="15" t="str">
        <f>Data!R13</f>
        <v>.0283</v>
      </c>
      <c r="T13" s="17" t="s">
        <v>0</v>
      </c>
      <c r="U13" s="10" t="str">
        <f>Data!T13</f>
        <v>1.4550</v>
      </c>
      <c r="V13" s="15" t="str">
        <f>Data!U13</f>
        <v>.0274</v>
      </c>
      <c r="W13" s="17" t="s">
        <v>0</v>
      </c>
      <c r="X13" s="10" t="str">
        <f>Data!W13</f>
        <v>2.724</v>
      </c>
      <c r="Y13" s="1" t="str">
        <f>Data!X13</f>
        <v>.067</v>
      </c>
    </row>
    <row r="14" spans="2:25" s="13" customFormat="1" ht="20.100000000000001" customHeight="1" x14ac:dyDescent="0.25">
      <c r="B14" s="18" t="s">
        <v>1</v>
      </c>
      <c r="C14" s="11" t="str">
        <f>Data!B14</f>
        <v>1121.00</v>
      </c>
      <c r="D14" s="2">
        <f>Data!C14</f>
        <v>-9.3507410021172674E-3</v>
      </c>
      <c r="E14" s="18" t="s">
        <v>1</v>
      </c>
      <c r="F14" s="11" t="str">
        <f>Data!E14</f>
        <v>14.550</v>
      </c>
      <c r="G14" s="2">
        <f>Data!F14</f>
        <v>-1.159064566714356E-3</v>
      </c>
      <c r="H14" s="18" t="s">
        <v>1</v>
      </c>
      <c r="I14" s="11" t="str">
        <f>Data!H14</f>
        <v>1002.90</v>
      </c>
      <c r="J14" s="2">
        <f>Data!I14</f>
        <v>-1.0852407261247264E-3</v>
      </c>
      <c r="K14" s="18" t="s">
        <v>1</v>
      </c>
      <c r="L14" s="11" t="str">
        <f>Data!K14</f>
        <v>2.3240</v>
      </c>
      <c r="M14" s="2">
        <f>Data!L14</f>
        <v>2.3180940115904818E-2</v>
      </c>
      <c r="N14" s="18" t="s">
        <v>1</v>
      </c>
      <c r="O14" s="11" t="str">
        <f>Data!N14</f>
        <v>45.65</v>
      </c>
      <c r="P14" s="2">
        <f>Data!O14</f>
        <v>2.5945945945946007E-2</v>
      </c>
      <c r="Q14" s="18" t="s">
        <v>1</v>
      </c>
      <c r="R14" s="11" t="str">
        <f>Data!Q14</f>
        <v>1.5926</v>
      </c>
      <c r="S14" s="2">
        <f>Data!R14</f>
        <v>1.7586378324633212E-2</v>
      </c>
      <c r="T14" s="18" t="s">
        <v>1</v>
      </c>
      <c r="U14" s="11" t="str">
        <f>Data!T14</f>
        <v>1.3879</v>
      </c>
      <c r="V14" s="2">
        <f>Data!U14</f>
        <v>1.9600829816152705E-2</v>
      </c>
      <c r="W14" s="18" t="s">
        <v>1</v>
      </c>
      <c r="X14" s="11" t="str">
        <f>Data!W14</f>
        <v>2.633</v>
      </c>
      <c r="Y14" s="3">
        <f>Data!X14</f>
        <v>2.5302114803625275E-2</v>
      </c>
    </row>
    <row r="15" spans="2:25" ht="20.100000000000001" customHeight="1" x14ac:dyDescent="0.3">
      <c r="B15" s="47" t="str">
        <f>Symbols!B9</f>
        <v>Agriculture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9"/>
    </row>
    <row r="16" spans="2:25" s="13" customFormat="1" ht="24.95" customHeight="1" x14ac:dyDescent="0.25">
      <c r="B16" s="32" t="str">
        <f>Data!B17</f>
        <v>Corn (Globex): December</v>
      </c>
      <c r="C16" s="33"/>
      <c r="D16" s="33"/>
      <c r="E16" s="32" t="str">
        <f>Data!E17</f>
        <v>Soybeans (Globex): November</v>
      </c>
      <c r="F16" s="33"/>
      <c r="G16" s="33"/>
      <c r="H16" s="32" t="str">
        <f>Data!H17</f>
        <v>Soybean Meal (Globex): December</v>
      </c>
      <c r="I16" s="33"/>
      <c r="J16" s="33"/>
      <c r="K16" s="32" t="str">
        <f>Data!K17</f>
        <v>Soybean Oil (Globex): December</v>
      </c>
      <c r="L16" s="33"/>
      <c r="M16" s="33"/>
      <c r="N16" s="32" t="str">
        <f>Data!N17</f>
        <v>Wheat (Globex): December</v>
      </c>
      <c r="O16" s="33"/>
      <c r="P16" s="33"/>
      <c r="Q16" s="32" t="str">
        <f>Data!Q17</f>
        <v>Rough Rice (Globex): November</v>
      </c>
      <c r="R16" s="33"/>
      <c r="S16" s="33"/>
      <c r="T16" s="32" t="str">
        <f>Data!T17</f>
        <v>Oats (Globex): December</v>
      </c>
      <c r="U16" s="33"/>
      <c r="V16" s="33"/>
      <c r="W16" s="32" t="str">
        <f>Data!W17</f>
        <v>Feeder Cattle (Globex): October</v>
      </c>
      <c r="X16" s="33"/>
      <c r="Y16" s="34"/>
    </row>
    <row r="17" spans="2:25" s="13" customFormat="1" ht="20.100000000000001" customHeight="1" x14ac:dyDescent="0.25">
      <c r="B17" s="14"/>
      <c r="C17" s="15" t="str">
        <f>"B " &amp;Data!B21</f>
        <v>B 362.25</v>
      </c>
      <c r="D17" s="15" t="str">
        <f>Data!C21&amp;" A"</f>
        <v>362.50 A</v>
      </c>
      <c r="E17" s="14"/>
      <c r="F17" s="15" t="str">
        <f>"B " &amp;Data!E21</f>
        <v>B 872.00</v>
      </c>
      <c r="G17" s="15" t="str">
        <f>Data!F21&amp;" A"</f>
        <v>872.25 A</v>
      </c>
      <c r="H17" s="14"/>
      <c r="I17" s="15" t="str">
        <f>"B " &amp;Data!H21</f>
        <v>B 308.20</v>
      </c>
      <c r="J17" s="15" t="str">
        <f>Data!I21&amp;" A"</f>
        <v>308.40 A</v>
      </c>
      <c r="K17" s="14"/>
      <c r="L17" s="15" t="str">
        <f>"B " &amp;Data!K21</f>
        <v>B 27.30</v>
      </c>
      <c r="M17" s="15" t="str">
        <f>Data!L21&amp;" A"</f>
        <v>27.31 A</v>
      </c>
      <c r="N17" s="14"/>
      <c r="O17" s="15" t="str">
        <f>"B " &amp;Data!N21</f>
        <v>B 467.25</v>
      </c>
      <c r="P17" s="15" t="str">
        <f>Data!O21&amp;" A"</f>
        <v>467.50 A</v>
      </c>
      <c r="Q17" s="14"/>
      <c r="R17" s="15" t="str">
        <f>"B " &amp;Data!Q21</f>
        <v>B 12.040</v>
      </c>
      <c r="S17" s="15" t="str">
        <f>Data!R21&amp;" A"</f>
        <v>12.110 A</v>
      </c>
      <c r="T17" s="14"/>
      <c r="U17" s="15" t="str">
        <f>"B " &amp;Data!T21</f>
        <v>B 221.75</v>
      </c>
      <c r="V17" s="15" t="str">
        <f>Data!U21&amp;" A"</f>
        <v>223.50 A</v>
      </c>
      <c r="W17" s="14"/>
      <c r="X17" s="15" t="str">
        <f>"B " &amp;Data!W21</f>
        <v>B 197.750</v>
      </c>
      <c r="Y17" s="1" t="str">
        <f>Data!X21&amp;" A"</f>
        <v>197.850 A</v>
      </c>
    </row>
    <row r="18" spans="2:25" s="16" customFormat="1" ht="35.1" customHeight="1" x14ac:dyDescent="0.45">
      <c r="B18" s="35" t="str">
        <f>Data!B18</f>
        <v>362.25</v>
      </c>
      <c r="C18" s="36"/>
      <c r="D18" s="36"/>
      <c r="E18" s="35" t="str">
        <f>Data!E18</f>
        <v>872.25</v>
      </c>
      <c r="F18" s="36"/>
      <c r="G18" s="36"/>
      <c r="H18" s="35" t="str">
        <f>Data!H18</f>
        <v>308.30</v>
      </c>
      <c r="I18" s="36"/>
      <c r="J18" s="36"/>
      <c r="K18" s="35" t="str">
        <f>Data!K18</f>
        <v>27.30</v>
      </c>
      <c r="L18" s="36"/>
      <c r="M18" s="36"/>
      <c r="N18" s="35" t="str">
        <f>Data!N18</f>
        <v>467.50</v>
      </c>
      <c r="O18" s="36"/>
      <c r="P18" s="36"/>
      <c r="Q18" s="35" t="str">
        <f>Data!Q18</f>
        <v>12.025</v>
      </c>
      <c r="R18" s="36"/>
      <c r="S18" s="36"/>
      <c r="T18" s="35" t="str">
        <f>Data!T18</f>
        <v>221.75</v>
      </c>
      <c r="U18" s="36"/>
      <c r="V18" s="36"/>
      <c r="W18" s="35" t="str">
        <f>Data!W18</f>
        <v>197.825</v>
      </c>
      <c r="X18" s="36"/>
      <c r="Y18" s="37"/>
    </row>
    <row r="19" spans="2:25" s="13" customFormat="1" ht="20.100000000000001" customHeight="1" x14ac:dyDescent="0.25">
      <c r="B19" s="17" t="s">
        <v>0</v>
      </c>
      <c r="C19" s="10" t="str">
        <f>Data!B19</f>
        <v>368.00</v>
      </c>
      <c r="D19" s="15" t="str">
        <f>Data!C19</f>
        <v>-5.25</v>
      </c>
      <c r="E19" s="17" t="s">
        <v>0</v>
      </c>
      <c r="F19" s="10" t="str">
        <f>Data!E19</f>
        <v>882.50</v>
      </c>
      <c r="G19" s="15" t="str">
        <f>Data!F19</f>
        <v>-1.75</v>
      </c>
      <c r="H19" s="17" t="s">
        <v>0</v>
      </c>
      <c r="I19" s="10" t="str">
        <f>Data!H19</f>
        <v>311.80</v>
      </c>
      <c r="J19" s="15" t="str">
        <f>Data!I19</f>
        <v>-2.00</v>
      </c>
      <c r="K19" s="17" t="s">
        <v>0</v>
      </c>
      <c r="L19" s="10" t="str">
        <f>Data!K19</f>
        <v>27.64</v>
      </c>
      <c r="M19" s="15" t="str">
        <f>Data!L19</f>
        <v>.21</v>
      </c>
      <c r="N19" s="17" t="s">
        <v>0</v>
      </c>
      <c r="O19" s="10" t="str">
        <f>Data!N19</f>
        <v>479.50</v>
      </c>
      <c r="P19" s="15" t="str">
        <f>Data!O19</f>
        <v>-11.50</v>
      </c>
      <c r="Q19" s="17" t="s">
        <v>0</v>
      </c>
      <c r="R19" s="10" t="str">
        <f>Data!Q19</f>
        <v>12.180</v>
      </c>
      <c r="S19" s="15" t="str">
        <f>Data!R19</f>
        <v>.070</v>
      </c>
      <c r="T19" s="17" t="s">
        <v>0</v>
      </c>
      <c r="U19" s="10" t="str">
        <f>Data!T19</f>
        <v>226.75</v>
      </c>
      <c r="V19" s="15" t="str">
        <f>Data!U19</f>
        <v>-2.75</v>
      </c>
      <c r="W19" s="17" t="s">
        <v>0</v>
      </c>
      <c r="X19" s="10" t="str">
        <f>Data!W19</f>
        <v>198.025</v>
      </c>
      <c r="Y19" s="1" t="str">
        <f>Data!X19</f>
        <v>1.525</v>
      </c>
    </row>
    <row r="20" spans="2:25" s="13" customFormat="1" ht="20.100000000000001" customHeight="1" x14ac:dyDescent="0.25">
      <c r="B20" s="18" t="s">
        <v>1</v>
      </c>
      <c r="C20" s="11" t="str">
        <f>Data!B20</f>
        <v>361.25</v>
      </c>
      <c r="D20" s="2">
        <f>Data!C20</f>
        <v>-1.4285714285714285E-2</v>
      </c>
      <c r="E20" s="18" t="s">
        <v>1</v>
      </c>
      <c r="F20" s="11" t="str">
        <f>Data!E20</f>
        <v>868.25</v>
      </c>
      <c r="G20" s="2">
        <f>Data!F20</f>
        <v>-2.0022883295194509E-3</v>
      </c>
      <c r="H20" s="18" t="s">
        <v>1</v>
      </c>
      <c r="I20" s="11" t="str">
        <f>Data!H20</f>
        <v>305.30</v>
      </c>
      <c r="J20" s="2">
        <f>Data!I20</f>
        <v>-6.4453754431195616E-3</v>
      </c>
      <c r="K20" s="18" t="s">
        <v>1</v>
      </c>
      <c r="L20" s="11" t="str">
        <f>Data!K20</f>
        <v>27.10</v>
      </c>
      <c r="M20" s="2">
        <f>Data!L20</f>
        <v>7.7519379844961551E-3</v>
      </c>
      <c r="N20" s="18" t="s">
        <v>1</v>
      </c>
      <c r="O20" s="11" t="str">
        <f>Data!N20</f>
        <v>466.50</v>
      </c>
      <c r="P20" s="2">
        <f>Data!O20</f>
        <v>-2.4008350730688934E-2</v>
      </c>
      <c r="Q20" s="18" t="s">
        <v>1</v>
      </c>
      <c r="R20" s="11" t="str">
        <f>Data!Q20</f>
        <v>11.905</v>
      </c>
      <c r="S20" s="2">
        <f>Data!R20</f>
        <v>5.8552906733584514E-3</v>
      </c>
      <c r="T20" s="18" t="s">
        <v>1</v>
      </c>
      <c r="U20" s="11" t="str">
        <f>Data!T20</f>
        <v>221.00</v>
      </c>
      <c r="V20" s="2">
        <f>Data!U20</f>
        <v>-1.2249443207126948E-2</v>
      </c>
      <c r="W20" s="18" t="s">
        <v>1</v>
      </c>
      <c r="X20" s="11" t="str">
        <f>Data!W20</f>
        <v>196.425</v>
      </c>
      <c r="Y20" s="3">
        <f>Data!X20</f>
        <v>7.7687213448801688E-3</v>
      </c>
    </row>
    <row r="21" spans="2:25" ht="20.100000000000001" customHeight="1" x14ac:dyDescent="0.3">
      <c r="B21" s="44" t="str">
        <f>Symbols!B13</f>
        <v>Agriculture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6"/>
    </row>
    <row r="22" spans="2:25" s="13" customFormat="1" ht="24.95" customHeight="1" x14ac:dyDescent="0.25">
      <c r="B22" s="32" t="str">
        <f>Data!B23</f>
        <v>Cocoa (ICE): December</v>
      </c>
      <c r="C22" s="33"/>
      <c r="D22" s="33"/>
      <c r="E22" s="32" t="str">
        <f>Data!E23</f>
        <v>Cotton (ICE): December</v>
      </c>
      <c r="F22" s="33"/>
      <c r="G22" s="33"/>
      <c r="H22" s="32" t="str">
        <f>Data!H23</f>
        <v>Orange Juice A (FCOJ-A) (ICE): November</v>
      </c>
      <c r="I22" s="33"/>
      <c r="J22" s="33"/>
      <c r="K22" s="32" t="str">
        <f>Data!K23</f>
        <v>Coffee (ICE): December</v>
      </c>
      <c r="L22" s="33"/>
      <c r="M22" s="33"/>
      <c r="N22" s="32" t="str">
        <f>Data!N23</f>
        <v>Lumber (Globex): November</v>
      </c>
      <c r="O22" s="33"/>
      <c r="P22" s="33"/>
      <c r="Q22" s="32" t="str">
        <f>Data!Q23</f>
        <v>Sugar World #11 (ICE): October</v>
      </c>
      <c r="R22" s="33"/>
      <c r="S22" s="33"/>
      <c r="T22" s="32" t="str">
        <f>Data!T23</f>
        <v>Live Cattle (Globex): October</v>
      </c>
      <c r="U22" s="33"/>
      <c r="V22" s="33"/>
      <c r="W22" s="32" t="str">
        <f>Data!W23</f>
        <v>Lean Hogs (Globex): October</v>
      </c>
      <c r="X22" s="33"/>
      <c r="Y22" s="34"/>
    </row>
    <row r="23" spans="2:25" s="13" customFormat="1" ht="20.100000000000001" customHeight="1" x14ac:dyDescent="0.25">
      <c r="B23" s="14"/>
      <c r="C23" s="15" t="str">
        <f>"B " &amp;Data!B27</f>
        <v>B 3121</v>
      </c>
      <c r="D23" s="15" t="str">
        <f>Data!C27&amp;" A"</f>
        <v>3122 A</v>
      </c>
      <c r="E23" s="14"/>
      <c r="F23" s="15" t="str">
        <f>"B " &amp;Data!E27</f>
        <v>B 62.62</v>
      </c>
      <c r="G23" s="15" t="str">
        <f>Data!F27&amp;" A"</f>
        <v>62.63 A</v>
      </c>
      <c r="H23" s="14"/>
      <c r="I23" s="15" t="str">
        <f>"B " &amp;Data!H27</f>
        <v>B 129.05</v>
      </c>
      <c r="J23" s="15" t="str">
        <f>Data!I27&amp;" A"</f>
        <v>130.00 A</v>
      </c>
      <c r="K23" s="14"/>
      <c r="L23" s="15" t="str">
        <f>"B " &amp;Data!K27</f>
        <v>B 119.30</v>
      </c>
      <c r="M23" s="15" t="str">
        <f>Data!L27&amp;" A"</f>
        <v>119.35 A</v>
      </c>
      <c r="N23" s="14"/>
      <c r="O23" s="15" t="str">
        <f>"B " &amp;Data!N27</f>
        <v>B 228.00</v>
      </c>
      <c r="P23" s="15" t="str">
        <f>Data!O27&amp;" A"</f>
        <v>229.30 A</v>
      </c>
      <c r="Q23" s="14"/>
      <c r="R23" s="15" t="str">
        <f>"B " &amp;Data!Q27</f>
        <v>B 11.29</v>
      </c>
      <c r="S23" s="15" t="str">
        <f>Data!R27&amp;" A"</f>
        <v>11.30 A</v>
      </c>
      <c r="T23" s="14"/>
      <c r="U23" s="15" t="str">
        <f>"B " &amp;Data!T27</f>
        <v>B 142.33</v>
      </c>
      <c r="V23" s="15" t="str">
        <f>Data!U27&amp;" A"</f>
        <v>142.35 A</v>
      </c>
      <c r="W23" s="14"/>
      <c r="X23" s="15" t="str">
        <f>"B " &amp;Data!W27</f>
        <v>B 69.100</v>
      </c>
      <c r="Y23" s="1" t="str">
        <f>Data!X27&amp;" A"</f>
        <v>69.125 A</v>
      </c>
    </row>
    <row r="24" spans="2:25" s="16" customFormat="1" ht="35.1" customHeight="1" x14ac:dyDescent="0.45">
      <c r="B24" s="35" t="str">
        <f>Data!B24</f>
        <v>3121</v>
      </c>
      <c r="C24" s="36"/>
      <c r="D24" s="36"/>
      <c r="E24" s="35" t="str">
        <f>Data!E24</f>
        <v>62.62</v>
      </c>
      <c r="F24" s="36"/>
      <c r="G24" s="36"/>
      <c r="H24" s="35" t="str">
        <f>Data!H24</f>
        <v>129.75</v>
      </c>
      <c r="I24" s="36"/>
      <c r="J24" s="36"/>
      <c r="K24" s="35" t="str">
        <f>Data!K24</f>
        <v>119.30</v>
      </c>
      <c r="L24" s="36"/>
      <c r="M24" s="36"/>
      <c r="N24" s="35" t="str">
        <f>Data!N24</f>
        <v>228.90</v>
      </c>
      <c r="O24" s="36"/>
      <c r="P24" s="36"/>
      <c r="Q24" s="35" t="str">
        <f>Data!Q24</f>
        <v>11.30</v>
      </c>
      <c r="R24" s="36"/>
      <c r="S24" s="36"/>
      <c r="T24" s="35" t="str">
        <f>Data!T24</f>
        <v>142.33</v>
      </c>
      <c r="U24" s="36"/>
      <c r="V24" s="36"/>
      <c r="W24" s="35" t="str">
        <f>Data!W24</f>
        <v>69.100</v>
      </c>
      <c r="X24" s="36"/>
      <c r="Y24" s="37"/>
    </row>
    <row r="25" spans="2:25" s="13" customFormat="1" ht="20.100000000000001" customHeight="1" x14ac:dyDescent="0.25">
      <c r="B25" s="17" t="s">
        <v>0</v>
      </c>
      <c r="C25" s="10" t="str">
        <f>Data!B25</f>
        <v>3138</v>
      </c>
      <c r="D25" s="15" t="str">
        <f>Data!C25</f>
        <v>4</v>
      </c>
      <c r="E25" s="17" t="s">
        <v>0</v>
      </c>
      <c r="F25" s="10" t="str">
        <f>Data!E25</f>
        <v>63.04</v>
      </c>
      <c r="G25" s="15" t="str">
        <f>Data!F25</f>
        <v>.13</v>
      </c>
      <c r="H25" s="17" t="s">
        <v>0</v>
      </c>
      <c r="I25" s="10" t="str">
        <f>Data!H25</f>
        <v>130.30</v>
      </c>
      <c r="J25" s="15" t="str">
        <f>Data!I25</f>
        <v>.25</v>
      </c>
      <c r="K25" s="17" t="s">
        <v>0</v>
      </c>
      <c r="L25" s="10" t="str">
        <f>Data!K25</f>
        <v>120.40</v>
      </c>
      <c r="M25" s="15" t="str">
        <f>Data!L25</f>
        <v>.95</v>
      </c>
      <c r="N25" s="17" t="s">
        <v>0</v>
      </c>
      <c r="O25" s="10" t="str">
        <f>Data!N25</f>
        <v>230.50</v>
      </c>
      <c r="P25" s="15" t="str">
        <f>Data!O25</f>
        <v>5.30</v>
      </c>
      <c r="Q25" s="17" t="s">
        <v>0</v>
      </c>
      <c r="R25" s="10" t="str">
        <f>Data!Q25</f>
        <v>11.31</v>
      </c>
      <c r="S25" s="15" t="str">
        <f>Data!R25</f>
        <v>.57</v>
      </c>
      <c r="T25" s="17" t="s">
        <v>0</v>
      </c>
      <c r="U25" s="10" t="str">
        <f>Data!T25</f>
        <v>142.63</v>
      </c>
      <c r="V25" s="15" t="str">
        <f>Data!U25</f>
        <v>1.11</v>
      </c>
      <c r="W25" s="17" t="s">
        <v>0</v>
      </c>
      <c r="X25" s="10" t="str">
        <f>Data!W25</f>
        <v>69.900</v>
      </c>
      <c r="Y25" s="1" t="str">
        <f>Data!X25</f>
        <v>-.675</v>
      </c>
    </row>
    <row r="26" spans="2:25" s="13" customFormat="1" ht="20.100000000000001" customHeight="1" x14ac:dyDescent="0.25">
      <c r="B26" s="18" t="s">
        <v>1</v>
      </c>
      <c r="C26" s="11" t="str">
        <f>Data!B26</f>
        <v>3100</v>
      </c>
      <c r="D26" s="2">
        <f>Data!C26</f>
        <v>1.2832852101379532E-3</v>
      </c>
      <c r="E26" s="18" t="s">
        <v>1</v>
      </c>
      <c r="F26" s="11" t="str">
        <f>Data!E26</f>
        <v>62.21</v>
      </c>
      <c r="G26" s="2">
        <f>Data!F26</f>
        <v>2.0803328532564484E-3</v>
      </c>
      <c r="H26" s="18" t="s">
        <v>1</v>
      </c>
      <c r="I26" s="11" t="str">
        <f>Data!H26</f>
        <v>127.50</v>
      </c>
      <c r="J26" s="2">
        <f>Data!I26</f>
        <v>1.9305019305019305E-3</v>
      </c>
      <c r="K26" s="18" t="s">
        <v>1</v>
      </c>
      <c r="L26" s="11" t="str">
        <f>Data!K26</f>
        <v>117.75</v>
      </c>
      <c r="M26" s="2">
        <f>Data!L26</f>
        <v>8.0270384452892987E-3</v>
      </c>
      <c r="N26" s="18" t="s">
        <v>1</v>
      </c>
      <c r="O26" s="11" t="str">
        <f>Data!N26</f>
        <v>226.00</v>
      </c>
      <c r="P26" s="2">
        <f>Data!O26</f>
        <v>2.3703041144901533E-2</v>
      </c>
      <c r="Q26" s="18" t="s">
        <v>1</v>
      </c>
      <c r="R26" s="11" t="str">
        <f>Data!Q26</f>
        <v>10.73</v>
      </c>
      <c r="S26" s="2">
        <f>Data!R26</f>
        <v>5.3122087604846248E-2</v>
      </c>
      <c r="T26" s="18" t="s">
        <v>1</v>
      </c>
      <c r="U26" s="11" t="str">
        <f>Data!T26</f>
        <v>141.25</v>
      </c>
      <c r="V26" s="2">
        <f>Data!U26</f>
        <v>7.824393697999775E-3</v>
      </c>
      <c r="W26" s="18" t="s">
        <v>1</v>
      </c>
      <c r="X26" s="11" t="str">
        <f>Data!W26</f>
        <v>68.925</v>
      </c>
      <c r="Y26" s="3">
        <f>Data!X26</f>
        <v>-9.6739519885347368E-3</v>
      </c>
    </row>
    <row r="27" spans="2:25" ht="20.100000000000001" customHeight="1" x14ac:dyDescent="0.3">
      <c r="B27" s="41" t="str">
        <f>Symbols!B17</f>
        <v>Forex</v>
      </c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3"/>
    </row>
    <row r="28" spans="2:25" s="13" customFormat="1" ht="24.95" customHeight="1" x14ac:dyDescent="0.25">
      <c r="B28" s="32" t="str">
        <f>Data!B29</f>
        <v>Dollar Index (ICE): September</v>
      </c>
      <c r="C28" s="33"/>
      <c r="D28" s="33"/>
      <c r="E28" s="32" t="str">
        <f>Data!E29</f>
        <v>Euro FX (Globex): September</v>
      </c>
      <c r="F28" s="33"/>
      <c r="G28" s="33"/>
      <c r="H28" s="32" t="str">
        <f>Data!H29</f>
        <v>Japanese Yen (Globex): September</v>
      </c>
      <c r="I28" s="33"/>
      <c r="J28" s="33"/>
      <c r="K28" s="32" t="str">
        <f>Data!K29</f>
        <v>British Pound (Globex): September</v>
      </c>
      <c r="L28" s="33"/>
      <c r="M28" s="33"/>
      <c r="N28" s="32" t="str">
        <f>Data!N29</f>
        <v>Canadian Dollar (Globex): September</v>
      </c>
      <c r="O28" s="33"/>
      <c r="P28" s="33"/>
      <c r="Q28" s="32" t="str">
        <f>Data!Q29</f>
        <v>Swiss Franc (Globex): September</v>
      </c>
      <c r="R28" s="33"/>
      <c r="S28" s="33"/>
      <c r="T28" s="32" t="str">
        <f>Data!T29</f>
        <v>Australian Dollar (Globex): September</v>
      </c>
      <c r="U28" s="33"/>
      <c r="V28" s="33"/>
      <c r="W28" s="32" t="str">
        <f>Data!W29</f>
        <v>New Zealand Dollar (Globex): September</v>
      </c>
      <c r="X28" s="33"/>
      <c r="Y28" s="34"/>
    </row>
    <row r="29" spans="2:25" s="13" customFormat="1" ht="20.100000000000001" customHeight="1" x14ac:dyDescent="0.25">
      <c r="B29" s="19"/>
      <c r="C29" s="15" t="str">
        <f>"B " &amp;Data!B33</f>
        <v>B 96.495</v>
      </c>
      <c r="D29" s="15" t="str">
        <f>Data!C33&amp;" A"</f>
        <v>96.505 A</v>
      </c>
      <c r="E29" s="14"/>
      <c r="F29" s="15" t="str">
        <f>"B " &amp;Data!E33</f>
        <v>B 1.1108</v>
      </c>
      <c r="G29" s="15" t="str">
        <f>Data!F33&amp;" A"</f>
        <v>1.1109 A</v>
      </c>
      <c r="H29" s="14"/>
      <c r="I29" s="15" t="str">
        <f>"B " &amp;Data!H33</f>
        <v>B .0083215</v>
      </c>
      <c r="J29" s="15" t="str">
        <f>Data!I33&amp;" A"</f>
        <v>.0083220 A</v>
      </c>
      <c r="K29" s="14"/>
      <c r="L29" s="15" t="str">
        <f>"B " &amp;Data!K33</f>
        <v>B 1.5247</v>
      </c>
      <c r="M29" s="15" t="str">
        <f>Data!L33&amp;" A"</f>
        <v>1.5248 A</v>
      </c>
      <c r="N29" s="14"/>
      <c r="O29" s="15" t="str">
        <f>"B " &amp;Data!N33</f>
        <v>B .7584</v>
      </c>
      <c r="P29" s="15" t="str">
        <f>Data!O33&amp;" A"</f>
        <v>.7585 A</v>
      </c>
      <c r="Q29" s="14"/>
      <c r="R29" s="15" t="str">
        <f>"B " &amp;Data!Q33</f>
        <v>B 1.0239</v>
      </c>
      <c r="S29" s="15" t="str">
        <f>Data!R33&amp;" A"</f>
        <v>1.0241 A</v>
      </c>
      <c r="T29" s="14"/>
      <c r="U29" s="15" t="str">
        <f>"B " &amp;Data!T33</f>
        <v>B .7027</v>
      </c>
      <c r="V29" s="15" t="str">
        <f>Data!U33&amp;" A"</f>
        <v>.7028 A</v>
      </c>
      <c r="W29" s="14"/>
      <c r="X29" s="15" t="str">
        <f>"B " &amp;Data!W33</f>
        <v>B .6396</v>
      </c>
      <c r="Y29" s="1" t="str">
        <f>Data!X33&amp;" A"</f>
        <v>.6397 A</v>
      </c>
    </row>
    <row r="30" spans="2:25" s="16" customFormat="1" ht="35.1" customHeight="1" x14ac:dyDescent="0.45">
      <c r="B30" s="35" t="str">
        <f>Data!B30</f>
        <v>96.500</v>
      </c>
      <c r="C30" s="36"/>
      <c r="D30" s="36"/>
      <c r="E30" s="35" t="str">
        <f>Data!E30</f>
        <v>1.1108</v>
      </c>
      <c r="F30" s="36"/>
      <c r="G30" s="36"/>
      <c r="H30" s="35" t="str">
        <f>Data!H30</f>
        <v>.0083220</v>
      </c>
      <c r="I30" s="36"/>
      <c r="J30" s="36"/>
      <c r="K30" s="35" t="str">
        <f>Data!K30</f>
        <v>1.5248</v>
      </c>
      <c r="L30" s="36"/>
      <c r="M30" s="36"/>
      <c r="N30" s="35" t="str">
        <f>Data!N30</f>
        <v>.7584</v>
      </c>
      <c r="O30" s="36"/>
      <c r="P30" s="36"/>
      <c r="Q30" s="35" t="str">
        <f>Data!Q30</f>
        <v>1.0239</v>
      </c>
      <c r="R30" s="36"/>
      <c r="S30" s="36"/>
      <c r="T30" s="35" t="str">
        <f>Data!T30</f>
        <v>.7027</v>
      </c>
      <c r="U30" s="36"/>
      <c r="V30" s="36"/>
      <c r="W30" s="35" t="str">
        <f>Data!W30</f>
        <v>.6397</v>
      </c>
      <c r="X30" s="36"/>
      <c r="Y30" s="37"/>
    </row>
    <row r="31" spans="2:25" s="13" customFormat="1" ht="20.100000000000001" customHeight="1" x14ac:dyDescent="0.25">
      <c r="B31" s="17" t="s">
        <v>0</v>
      </c>
      <c r="C31" s="10" t="str">
        <f>Data!B31</f>
        <v>96.635</v>
      </c>
      <c r="D31" s="15" t="str">
        <f>Data!C31</f>
        <v>.656</v>
      </c>
      <c r="E31" s="17" t="s">
        <v>0</v>
      </c>
      <c r="F31" s="10" t="str">
        <f>Data!E31</f>
        <v>1.1245</v>
      </c>
      <c r="G31" s="15" t="str">
        <f>Data!F31</f>
        <v>-.0132</v>
      </c>
      <c r="H31" s="17" t="s">
        <v>0</v>
      </c>
      <c r="I31" s="10" t="str">
        <f>Data!H31</f>
        <v>.0083595</v>
      </c>
      <c r="J31" s="15" t="str">
        <f>Data!I31</f>
        <v>.0000035</v>
      </c>
      <c r="K31" s="17" t="s">
        <v>0</v>
      </c>
      <c r="L31" s="10" t="str">
        <f>Data!K31</f>
        <v>1.5313</v>
      </c>
      <c r="M31" s="15" t="str">
        <f>Data!L31</f>
        <v>-.0052</v>
      </c>
      <c r="N31" s="17" t="s">
        <v>0</v>
      </c>
      <c r="O31" s="10" t="str">
        <f>Data!N31</f>
        <v>.7615</v>
      </c>
      <c r="P31" s="15" t="str">
        <f>Data!O31</f>
        <v>.0054</v>
      </c>
      <c r="Q31" s="17" t="s">
        <v>0</v>
      </c>
      <c r="R31" s="10" t="str">
        <f>Data!Q31</f>
        <v>1.0330</v>
      </c>
      <c r="S31" s="15" t="str">
        <f>Data!R31</f>
        <v>-.0079</v>
      </c>
      <c r="T31" s="17" t="s">
        <v>0</v>
      </c>
      <c r="U31" s="10" t="str">
        <f>Data!T31</f>
        <v>.7061</v>
      </c>
      <c r="V31" s="15" t="str">
        <f>Data!U31</f>
        <v>.0002</v>
      </c>
      <c r="W31" s="17" t="s">
        <v>0</v>
      </c>
      <c r="X31" s="10" t="str">
        <f>Data!W31</f>
        <v>.6411</v>
      </c>
      <c r="Y31" s="1" t="str">
        <f>Data!X31</f>
        <v>.0067</v>
      </c>
    </row>
    <row r="32" spans="2:25" s="13" customFormat="1" ht="20.100000000000001" customHeight="1" x14ac:dyDescent="0.25">
      <c r="B32" s="18" t="s">
        <v>1</v>
      </c>
      <c r="C32" s="11" t="str">
        <f>Data!B32</f>
        <v>95.810</v>
      </c>
      <c r="D32" s="2">
        <f>Data!C32</f>
        <v>6.8444555736404122E-3</v>
      </c>
      <c r="E32" s="18" t="s">
        <v>1</v>
      </c>
      <c r="F32" s="11" t="str">
        <f>Data!E32</f>
        <v>1.1088</v>
      </c>
      <c r="G32" s="2">
        <f>Data!F32</f>
        <v>-1.174377224199297E-2</v>
      </c>
      <c r="H32" s="18" t="s">
        <v>1</v>
      </c>
      <c r="I32" s="11" t="str">
        <f>Data!H32</f>
        <v>.0082850</v>
      </c>
      <c r="J32" s="2">
        <f>Data!I32</f>
        <v>4.2074893310092338E-4</v>
      </c>
      <c r="K32" s="18" t="s">
        <v>1</v>
      </c>
      <c r="L32" s="11" t="str">
        <f>Data!K32</f>
        <v>1.5218</v>
      </c>
      <c r="M32" s="2">
        <f>Data!L32</f>
        <v>-3.3986928104575774E-3</v>
      </c>
      <c r="N32" s="18" t="s">
        <v>1</v>
      </c>
      <c r="O32" s="11" t="str">
        <f>Data!N32</f>
        <v>.7524</v>
      </c>
      <c r="P32" s="2">
        <f>Data!O32</f>
        <v>7.1713147410358037E-3</v>
      </c>
      <c r="Q32" s="18" t="s">
        <v>1</v>
      </c>
      <c r="R32" s="11" t="str">
        <f>Data!Q32</f>
        <v>1.0235</v>
      </c>
      <c r="S32" s="2">
        <f>Data!R32</f>
        <v>-7.6565225818957337E-3</v>
      </c>
      <c r="T32" s="18" t="s">
        <v>1</v>
      </c>
      <c r="U32" s="11" t="str">
        <f>Data!T32</f>
        <v>.6990</v>
      </c>
      <c r="V32" s="2">
        <f>Data!U32</f>
        <v>2.8469750889676581E-4</v>
      </c>
      <c r="W32" s="18" t="s">
        <v>1</v>
      </c>
      <c r="X32" s="11" t="str">
        <f>Data!W32</f>
        <v>.6326</v>
      </c>
      <c r="Y32" s="3">
        <f>Data!X32</f>
        <v>1.0584518167456617E-2</v>
      </c>
    </row>
    <row r="33" spans="2:25" x14ac:dyDescent="0.3">
      <c r="B33" s="20" t="s">
        <v>3</v>
      </c>
      <c r="C33" s="21"/>
      <c r="D33" s="21"/>
      <c r="E33" s="21" t="s">
        <v>5</v>
      </c>
      <c r="F33" s="21"/>
      <c r="G33" s="21"/>
      <c r="H33" s="21"/>
      <c r="I33" s="21" t="s">
        <v>4</v>
      </c>
      <c r="J33" s="28">
        <f ca="1">NOW()</f>
        <v>42250.431108564815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2"/>
    </row>
  </sheetData>
  <sheetProtection algorithmName="SHA-512" hashValue="5ShXYtyQUxpc/yc7OaWZ3sVhzQaZEiqDEJcKc7jp+vnbKhN3/DX4+6aCWMJd97Cy674mNt2h2cqe+Z4f/WWAtw==" saltValue="PvPypCeW+vZ8Rf2tCBbkbw==" spinCount="100000" sheet="1" objects="1" scenarios="1" selectLockedCells="1" selectUnlockedCells="1"/>
  <mergeCells count="86">
    <mergeCell ref="B9:Y9"/>
    <mergeCell ref="K4:M4"/>
    <mergeCell ref="K6:M6"/>
    <mergeCell ref="B4:D4"/>
    <mergeCell ref="E4:G4"/>
    <mergeCell ref="H4:J4"/>
    <mergeCell ref="B12:D12"/>
    <mergeCell ref="E10:G10"/>
    <mergeCell ref="E12:G12"/>
    <mergeCell ref="H10:J10"/>
    <mergeCell ref="H12:J12"/>
    <mergeCell ref="B10:D10"/>
    <mergeCell ref="T12:V12"/>
    <mergeCell ref="W10:Y10"/>
    <mergeCell ref="W12:Y12"/>
    <mergeCell ref="K10:M10"/>
    <mergeCell ref="K12:M12"/>
    <mergeCell ref="N10:P10"/>
    <mergeCell ref="N12:P12"/>
    <mergeCell ref="Q10:S10"/>
    <mergeCell ref="Q12:S12"/>
    <mergeCell ref="T10:V10"/>
    <mergeCell ref="Q18:S18"/>
    <mergeCell ref="T18:V18"/>
    <mergeCell ref="W18:Y18"/>
    <mergeCell ref="B15:Y15"/>
    <mergeCell ref="B16:D16"/>
    <mergeCell ref="E16:G16"/>
    <mergeCell ref="H16:J16"/>
    <mergeCell ref="K16:M16"/>
    <mergeCell ref="N16:P16"/>
    <mergeCell ref="Q16:S16"/>
    <mergeCell ref="T16:V16"/>
    <mergeCell ref="W16:Y16"/>
    <mergeCell ref="B18:D18"/>
    <mergeCell ref="E18:G18"/>
    <mergeCell ref="H18:J18"/>
    <mergeCell ref="K18:M18"/>
    <mergeCell ref="N18:P18"/>
    <mergeCell ref="Q24:S24"/>
    <mergeCell ref="T24:V24"/>
    <mergeCell ref="W24:Y24"/>
    <mergeCell ref="B22:D22"/>
    <mergeCell ref="E22:G22"/>
    <mergeCell ref="H22:J22"/>
    <mergeCell ref="K22:M22"/>
    <mergeCell ref="N22:P22"/>
    <mergeCell ref="Q22:S22"/>
    <mergeCell ref="B21:Y21"/>
    <mergeCell ref="B24:D24"/>
    <mergeCell ref="E24:G24"/>
    <mergeCell ref="H24:J24"/>
    <mergeCell ref="K24:M24"/>
    <mergeCell ref="N24:P24"/>
    <mergeCell ref="T22:V22"/>
    <mergeCell ref="W22:Y22"/>
    <mergeCell ref="B28:D28"/>
    <mergeCell ref="E28:G28"/>
    <mergeCell ref="H28:J28"/>
    <mergeCell ref="K28:M28"/>
    <mergeCell ref="N28:P28"/>
    <mergeCell ref="T30:V30"/>
    <mergeCell ref="W30:Y30"/>
    <mergeCell ref="B27:Y27"/>
    <mergeCell ref="B30:D30"/>
    <mergeCell ref="E30:G30"/>
    <mergeCell ref="H30:J30"/>
    <mergeCell ref="K30:M30"/>
    <mergeCell ref="N30:P30"/>
    <mergeCell ref="Q30:S30"/>
    <mergeCell ref="Q28:S28"/>
    <mergeCell ref="T28:V28"/>
    <mergeCell ref="W28:Y28"/>
    <mergeCell ref="B2:Y2"/>
    <mergeCell ref="W4:Y4"/>
    <mergeCell ref="W6:Y6"/>
    <mergeCell ref="N4:P4"/>
    <mergeCell ref="N6:P6"/>
    <mergeCell ref="Q4:S4"/>
    <mergeCell ref="Q6:S6"/>
    <mergeCell ref="B6:D6"/>
    <mergeCell ref="E6:G6"/>
    <mergeCell ref="H6:J6"/>
    <mergeCell ref="T4:V4"/>
    <mergeCell ref="T6:V6"/>
    <mergeCell ref="B3:Y3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45" id="{9AE67A91-43E1-4E69-8BE0-4B119633F8FE}">
            <xm:f>Data!$AC$6=1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E4</xm:sqref>
        </x14:conditionalFormatting>
        <x14:conditionalFormatting xmlns:xm="http://schemas.microsoft.com/office/excel/2006/main">
          <x14:cfRule type="expression" priority="596" id="{AA706483-F6E4-4647-A81F-4C20B0C9787A}">
            <xm:f>Data!$AC$12=11</xm:f>
            <x14:dxf>
              <font>
                <color theme="1"/>
              </font>
              <fill>
                <patternFill>
                  <bgColor rgb="FF00FF00"/>
                </patternFill>
              </fill>
            </x14:dxf>
          </x14:cfRule>
          <x14:cfRule type="expression" priority="597" id="{7DC01DB7-02E2-4FC0-A06B-3029B771C523}">
            <xm:f>Data!$AC$12=10</xm:f>
            <x14:dxf>
              <font>
                <color theme="0"/>
              </font>
              <fill>
                <patternFill>
                  <bgColor rgb="FF00C800"/>
                </patternFill>
              </fill>
            </x14:dxf>
          </x14:cfRule>
          <x14:cfRule type="expression" priority="598" id="{0C455618-CC4B-405D-B80B-E37812FA2401}">
            <xm:f>Data!$AC$12=9</xm:f>
            <x14:dxf>
              <font>
                <color theme="0"/>
              </font>
              <fill>
                <patternFill>
                  <bgColor rgb="FF009600"/>
                </patternFill>
              </fill>
            </x14:dxf>
          </x14:cfRule>
          <x14:cfRule type="expression" priority="599" id="{78A8F0A1-2E52-48F6-9125-5761CFE1A420}">
            <xm:f>Data!$AC$12=8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expression" priority="600" id="{99CD8CE1-06CC-40EC-A35B-709F300DE994}">
            <xm:f>Data!$AC$12=7</xm:f>
            <x14:dxf>
              <font>
                <color theme="0"/>
              </font>
              <fill>
                <patternFill>
                  <bgColor rgb="FF004B00"/>
                </patternFill>
              </fill>
            </x14:dxf>
          </x14:cfRule>
          <x14:cfRule type="expression" priority="601" id="{8BA245CF-EDC2-4F4C-9239-0F7844D5C0BF}">
            <xm:f>Data!$AC$12=6</xm:f>
            <x14:dxf>
              <font>
                <color theme="0"/>
              </font>
              <fill>
                <patternFill>
                  <bgColor rgb="FF001900"/>
                </patternFill>
              </fill>
            </x14:dxf>
          </x14:cfRule>
          <x14:cfRule type="expression" priority="602" id="{1CCF52DB-6EA4-461B-94D3-01054727BDB7}">
            <xm:f>Data!$AC$12=5</xm:f>
            <x14:dxf>
              <font>
                <color theme="0"/>
              </font>
              <fill>
                <patternFill patternType="solid">
                  <fgColor auto="1"/>
                  <bgColor rgb="FF320000"/>
                </patternFill>
              </fill>
            </x14:dxf>
          </x14:cfRule>
          <x14:cfRule type="expression" priority="603" id="{D0CC11C9-ADE2-4546-9AAD-655DF589FDC0}">
            <xm:f>Data!$AC$12=4</xm:f>
            <x14:dxf>
              <font>
                <color theme="0"/>
              </font>
              <fill>
                <patternFill>
                  <bgColor rgb="FF640000"/>
                </patternFill>
              </fill>
            </x14:dxf>
          </x14:cfRule>
          <x14:cfRule type="expression" priority="604" id="{E5F35F2B-AB52-4A96-98D3-87C72033DF8C}">
            <xm:f>Data!$AC$12=3</xm:f>
            <x14:dxf>
              <font>
                <color theme="0"/>
              </font>
              <fill>
                <patternFill>
                  <bgColor rgb="FF960000"/>
                </patternFill>
              </fill>
            </x14:dxf>
          </x14:cfRule>
          <x14:cfRule type="expression" priority="605" id="{6D9A9E18-94D4-4635-9648-C2C3B1BAE335}">
            <xm:f>Data!$AC$12=2</xm:f>
            <x14:dxf>
              <font>
                <color theme="0"/>
              </font>
              <fill>
                <patternFill>
                  <bgColor rgb="FFC80000"/>
                </patternFill>
              </fill>
            </x14:dxf>
          </x14:cfRule>
          <x14:cfRule type="expression" priority="606" id="{4470753F-2977-41DD-84E9-910284FAF4F8}">
            <xm:f>Data!$AC$12=1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W4:Y4</xm:sqref>
        </x14:conditionalFormatting>
        <x14:conditionalFormatting xmlns:xm="http://schemas.microsoft.com/office/excel/2006/main">
          <x14:cfRule type="expression" priority="948" id="{F4408CAA-03E2-4853-A63C-55A7F5CA5FAC}">
            <xm:f>Data!$AC$6=11</xm:f>
            <x14:dxf>
              <font>
                <color theme="1"/>
              </font>
              <fill>
                <patternFill>
                  <bgColor rgb="FF00FF00"/>
                </patternFill>
              </fill>
            </x14:dxf>
          </x14:cfRule>
          <x14:cfRule type="expression" priority="949" id="{1B4BC24B-E5F7-45A9-81AC-B329E5D5E1DC}">
            <xm:f>Data!$AC$8=10</xm:f>
            <x14:dxf>
              <font>
                <color theme="0"/>
              </font>
              <fill>
                <patternFill>
                  <bgColor rgb="FF00C800"/>
                </patternFill>
              </fill>
            </x14:dxf>
          </x14:cfRule>
          <x14:cfRule type="expression" priority="950" id="{2A71B029-1D03-403F-84A5-393F4B1E3FAB}">
            <xm:f>Data!$AC$8=9</xm:f>
            <x14:dxf>
              <font>
                <color theme="0"/>
              </font>
              <fill>
                <patternFill>
                  <bgColor rgb="FF009600"/>
                </patternFill>
              </fill>
            </x14:dxf>
          </x14:cfRule>
          <x14:cfRule type="expression" priority="951" id="{74110609-CE16-429D-8A33-09B88FCF282A}">
            <xm:f>Data!$AC$8=8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expression" priority="952" id="{BF1F686C-42F9-4B5A-9697-A38216F3B04E}">
            <xm:f>Data!$AC$8=7</xm:f>
            <x14:dxf>
              <font>
                <color theme="0"/>
              </font>
              <fill>
                <patternFill>
                  <bgColor rgb="FF004B00"/>
                </patternFill>
              </fill>
            </x14:dxf>
          </x14:cfRule>
          <x14:cfRule type="expression" priority="953" id="{91A4EB62-2DD5-4BAA-829C-53FA68395B37}">
            <xm:f>Data!$AC$8=6</xm:f>
            <x14:dxf>
              <font>
                <color theme="0"/>
              </font>
              <fill>
                <patternFill>
                  <bgColor rgb="FF001900"/>
                </patternFill>
              </fill>
            </x14:dxf>
          </x14:cfRule>
          <x14:cfRule type="expression" priority="954" id="{3655FD0F-91AE-433F-ABE6-BEADC8227CE6}">
            <xm:f>Data!$AC$8=5</xm:f>
            <x14:dxf>
              <font>
                <color theme="0"/>
              </font>
              <fill>
                <patternFill>
                  <bgColor rgb="FF320000"/>
                </patternFill>
              </fill>
            </x14:dxf>
          </x14:cfRule>
          <x14:cfRule type="expression" priority="955" id="{0B05482E-CA0A-4027-AB50-91A607F21E0A}">
            <xm:f>Data!$AC$8=4</xm:f>
            <x14:dxf>
              <font>
                <color theme="0"/>
              </font>
              <fill>
                <patternFill>
                  <bgColor rgb="FF640000"/>
                </patternFill>
              </fill>
            </x14:dxf>
          </x14:cfRule>
          <x14:cfRule type="expression" priority="956" id="{6000EF88-AD2A-4C77-A135-084F1E0BF4AE}">
            <xm:f>Data!$AC$8=3</xm:f>
            <x14:dxf>
              <font>
                <color theme="0"/>
              </font>
              <fill>
                <patternFill>
                  <bgColor rgb="FF960000"/>
                </patternFill>
              </fill>
            </x14:dxf>
          </x14:cfRule>
          <x14:cfRule type="expression" priority="957" id="{4AE72CD7-9D7F-4805-A912-45224CB2A860}">
            <xm:f>Data!$AC$8=2</xm:f>
            <x14:dxf>
              <font>
                <color theme="0"/>
              </font>
              <fill>
                <patternFill>
                  <bgColor rgb="FFC80000"/>
                </patternFill>
              </fill>
            </x14:dxf>
          </x14:cfRule>
          <x14:cfRule type="expression" priority="958" id="{1AD3383C-A161-43A1-88BD-9FF8EC13F8D8}">
            <xm:f>Data!$AC$8=1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K4:M4</xm:sqref>
        </x14:conditionalFormatting>
        <x14:conditionalFormatting xmlns:xm="http://schemas.microsoft.com/office/excel/2006/main">
          <x14:cfRule type="expression" priority="860" id="{9267533A-27FD-4BF3-AD53-94B574070F42}">
            <xm:f>Data!$AC$9=11</xm:f>
            <x14:dxf>
              <font>
                <color theme="1"/>
              </font>
              <fill>
                <patternFill>
                  <bgColor rgb="FF00FF00"/>
                </patternFill>
              </fill>
            </x14:dxf>
          </x14:cfRule>
          <x14:cfRule type="expression" priority="861" id="{F4923509-C7C8-4C51-8A35-4B1327AA6353}">
            <xm:f>Data!$AC$9=10</xm:f>
            <x14:dxf>
              <font>
                <color theme="0"/>
              </font>
              <fill>
                <patternFill>
                  <bgColor rgb="FF00C800"/>
                </patternFill>
              </fill>
            </x14:dxf>
          </x14:cfRule>
          <x14:cfRule type="expression" priority="862" id="{F2384172-E6BB-43E4-9B1F-CB9681D25AA7}">
            <xm:f>Data!$AC$9=9</xm:f>
            <x14:dxf>
              <font>
                <color theme="0"/>
              </font>
              <fill>
                <patternFill>
                  <bgColor rgb="FF009600"/>
                </patternFill>
              </fill>
            </x14:dxf>
          </x14:cfRule>
          <x14:cfRule type="expression" priority="863" id="{6AECE8C2-19D2-4916-891C-6D39BCE6739A}">
            <xm:f>Data!$AC$9=8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expression" priority="864" id="{39A9921C-D429-4538-81EE-F23AFA5F5EA9}">
            <xm:f>Data!$AC$9=7</xm:f>
            <x14:dxf>
              <font>
                <color theme="0"/>
              </font>
              <fill>
                <patternFill>
                  <bgColor rgb="FF004B00"/>
                </patternFill>
              </fill>
            </x14:dxf>
          </x14:cfRule>
          <x14:cfRule type="expression" priority="865" id="{49225B3F-7DAE-4503-A313-9BAB03B3A3A8}">
            <xm:f>Data!$AC$9=6</xm:f>
            <x14:dxf>
              <font>
                <color theme="0"/>
              </font>
              <fill>
                <patternFill>
                  <bgColor rgb="FF001900"/>
                </patternFill>
              </fill>
            </x14:dxf>
          </x14:cfRule>
          <x14:cfRule type="expression" priority="866" id="{D733593A-16C2-4C1D-82EF-5D22583BBC47}">
            <xm:f>Data!$AC$9=5</xm:f>
            <x14:dxf>
              <font>
                <color theme="0"/>
              </font>
              <fill>
                <patternFill>
                  <bgColor rgb="FF320000"/>
                </patternFill>
              </fill>
            </x14:dxf>
          </x14:cfRule>
          <x14:cfRule type="expression" priority="867" id="{4D8064BF-2147-4E00-9EA5-D453866559D0}">
            <xm:f>Data!$AC$9=4</xm:f>
            <x14:dxf>
              <font>
                <color theme="0"/>
              </font>
              <fill>
                <patternFill>
                  <bgColor rgb="FF640000"/>
                </patternFill>
              </fill>
            </x14:dxf>
          </x14:cfRule>
          <x14:cfRule type="expression" priority="868" id="{AE196869-D7C7-4619-A747-242A285F878D}">
            <xm:f>Data!$AC$9=3</xm:f>
            <x14:dxf>
              <font>
                <color theme="0"/>
              </font>
              <fill>
                <patternFill>
                  <bgColor rgb="FF960000"/>
                </patternFill>
              </fill>
            </x14:dxf>
          </x14:cfRule>
          <x14:cfRule type="expression" priority="869" id="{E52D86ED-8F00-4323-A0DD-99C9C16B669A}">
            <xm:f>Data!$AC$9=2</xm:f>
            <x14:dxf>
              <font>
                <color theme="0"/>
              </font>
              <fill>
                <patternFill>
                  <bgColor rgb="FFC80000"/>
                </patternFill>
              </fill>
            </x14:dxf>
          </x14:cfRule>
          <x14:cfRule type="expression" priority="870" id="{67FEA845-44CF-4E8E-84D9-28B1921912A2}">
            <xm:f>Data!$AC$9=1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N4:P4</xm:sqref>
        </x14:conditionalFormatting>
        <x14:conditionalFormatting xmlns:xm="http://schemas.microsoft.com/office/excel/2006/main">
          <x14:cfRule type="expression" priority="772" id="{4DB7A938-032F-47BC-BB81-B1C4F9BBAA30}">
            <xm:f>Data!$AC$10=11</xm:f>
            <x14:dxf>
              <font>
                <color theme="1"/>
              </font>
              <fill>
                <patternFill>
                  <bgColor rgb="FF00FF00"/>
                </patternFill>
              </fill>
            </x14:dxf>
          </x14:cfRule>
          <x14:cfRule type="expression" priority="773" id="{A8E6298C-41A3-42A6-8CC4-F4807524A74B}">
            <xm:f>Data!$AC$10=10</xm:f>
            <x14:dxf>
              <font>
                <color theme="0"/>
              </font>
              <fill>
                <patternFill>
                  <bgColor rgb="FF00C800"/>
                </patternFill>
              </fill>
            </x14:dxf>
          </x14:cfRule>
          <x14:cfRule type="expression" priority="774" id="{6EE0EE10-7DCB-4C12-BFDE-E61F2DD6172C}">
            <xm:f>Data!$AC$10=9</xm:f>
            <x14:dxf>
              <font>
                <color theme="0"/>
              </font>
              <fill>
                <patternFill>
                  <bgColor rgb="FF009600"/>
                </patternFill>
              </fill>
            </x14:dxf>
          </x14:cfRule>
          <x14:cfRule type="expression" priority="775" id="{21C7693B-1E6D-4685-9358-2C0C2CFAB477}">
            <xm:f>Data!$AC$10=8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expression" priority="776" id="{C805A751-8E29-4BD6-B068-4139011C04B1}">
            <xm:f>Data!$AC$10=7</xm:f>
            <x14:dxf>
              <font>
                <color theme="0"/>
              </font>
              <fill>
                <patternFill>
                  <bgColor rgb="FF004B00"/>
                </patternFill>
              </fill>
            </x14:dxf>
          </x14:cfRule>
          <x14:cfRule type="expression" priority="777" id="{AAE1DE42-0E23-48C7-8D78-C19F1F0BDB1C}">
            <xm:f>Data!$AC$10=6</xm:f>
            <x14:dxf>
              <font>
                <color theme="0"/>
              </font>
              <fill>
                <patternFill>
                  <bgColor rgb="FF001900"/>
                </patternFill>
              </fill>
            </x14:dxf>
          </x14:cfRule>
          <x14:cfRule type="expression" priority="778" id="{AE7879B9-7A96-4A92-BA10-FEF8102F8D3B}">
            <xm:f>Data!$AC$10=5</xm:f>
            <x14:dxf>
              <font>
                <color theme="0"/>
              </font>
              <fill>
                <patternFill>
                  <bgColor rgb="FF320000"/>
                </patternFill>
              </fill>
            </x14:dxf>
          </x14:cfRule>
          <x14:cfRule type="expression" priority="779" id="{220D3971-2AD0-432D-BBE6-CD8C4E60DAD6}">
            <xm:f>Data!$AC$10=4</xm:f>
            <x14:dxf>
              <font>
                <color theme="0"/>
              </font>
              <fill>
                <patternFill>
                  <bgColor rgb="FF640000"/>
                </patternFill>
              </fill>
            </x14:dxf>
          </x14:cfRule>
          <x14:cfRule type="expression" priority="780" id="{E76D72C5-E153-4898-80D5-D08229A85AA7}">
            <xm:f>Data!$AC$10=3</xm:f>
            <x14:dxf>
              <font>
                <color theme="0"/>
              </font>
              <fill>
                <patternFill>
                  <bgColor rgb="FF960000"/>
                </patternFill>
              </fill>
            </x14:dxf>
          </x14:cfRule>
          <x14:cfRule type="expression" priority="781" id="{62F20179-F19B-48B1-88B2-3C97EAE9D245}">
            <xm:f>Data!$AC$10=2</xm:f>
            <x14:dxf>
              <font>
                <color theme="0"/>
              </font>
              <fill>
                <patternFill>
                  <bgColor rgb="FFC80000"/>
                </patternFill>
              </fill>
            </x14:dxf>
          </x14:cfRule>
          <x14:cfRule type="expression" priority="782" id="{C86ABC88-E080-4FC3-8A67-12E36B74F791}">
            <xm:f>Data!$AC$10=1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Q4:S4</xm:sqref>
        </x14:conditionalFormatting>
        <x14:conditionalFormatting xmlns:xm="http://schemas.microsoft.com/office/excel/2006/main">
          <x14:cfRule type="expression" priority="684" id="{5282F2C0-1C9C-4B7D-8C65-9519D5EC3F2A}">
            <xm:f>Data!$AC$11=11</xm:f>
            <x14:dxf>
              <font>
                <color theme="1"/>
              </font>
              <fill>
                <patternFill>
                  <bgColor rgb="FF00FF00"/>
                </patternFill>
              </fill>
            </x14:dxf>
          </x14:cfRule>
          <x14:cfRule type="expression" priority="685" id="{53C12F1A-E81F-42CA-8804-EC8328DAA55A}">
            <xm:f>Data!$AC$11=10</xm:f>
            <x14:dxf>
              <font>
                <color theme="0"/>
              </font>
              <fill>
                <patternFill>
                  <bgColor rgb="FF00C800"/>
                </patternFill>
              </fill>
            </x14:dxf>
          </x14:cfRule>
          <x14:cfRule type="expression" priority="686" id="{DF904F98-9ABB-41FC-BFAD-8DBEC85F2618}">
            <xm:f>Data!$AC$11=9</xm:f>
            <x14:dxf>
              <font>
                <color theme="0"/>
              </font>
              <fill>
                <patternFill>
                  <bgColor rgb="FF009600"/>
                </patternFill>
              </fill>
            </x14:dxf>
          </x14:cfRule>
          <x14:cfRule type="expression" priority="687" id="{8A96DD4F-1160-410A-A1A4-3BED970B0CC9}">
            <xm:f>Data!$AC$11=8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expression" priority="688" id="{BC34F157-603D-4EF6-ADEE-C48674009962}">
            <xm:f>Data!$AC$11=7</xm:f>
            <x14:dxf>
              <font>
                <color theme="0"/>
              </font>
              <fill>
                <patternFill>
                  <bgColor rgb="FF004B00"/>
                </patternFill>
              </fill>
            </x14:dxf>
          </x14:cfRule>
          <x14:cfRule type="expression" priority="689" id="{46BA0E5A-1A62-4DA4-8081-DD203705FBD6}">
            <xm:f>Data!$AC$11=6</xm:f>
            <x14:dxf>
              <font>
                <color theme="0"/>
              </font>
              <fill>
                <patternFill>
                  <bgColor rgb="FF001900"/>
                </patternFill>
              </fill>
            </x14:dxf>
          </x14:cfRule>
          <x14:cfRule type="expression" priority="690" id="{8EAF2619-B44D-441D-9B6A-1E8814FD660F}">
            <xm:f>Data!$AC$11=5</xm:f>
            <x14:dxf>
              <font>
                <color theme="0"/>
              </font>
              <fill>
                <patternFill>
                  <bgColor rgb="FF320000"/>
                </patternFill>
              </fill>
            </x14:dxf>
          </x14:cfRule>
          <x14:cfRule type="expression" priority="691" id="{B7FE9D48-0851-4EA9-9494-B126E28E36DA}">
            <xm:f>Data!$AC$11=4</xm:f>
            <x14:dxf>
              <font>
                <color theme="0"/>
              </font>
              <fill>
                <patternFill patternType="solid">
                  <fgColor auto="1"/>
                  <bgColor rgb="FF640000"/>
                </patternFill>
              </fill>
            </x14:dxf>
          </x14:cfRule>
          <x14:cfRule type="expression" priority="692" id="{8BBAB4CA-0328-412B-BAEC-C9FA961B7FF0}">
            <xm:f>Data!$AC$11=3</xm:f>
            <x14:dxf>
              <font>
                <color theme="0"/>
              </font>
              <fill>
                <patternFill>
                  <bgColor rgb="FF960000"/>
                </patternFill>
              </fill>
            </x14:dxf>
          </x14:cfRule>
          <x14:cfRule type="expression" priority="693" id="{4D328DD7-3E37-4F8F-BA8A-D68653C9DF36}">
            <xm:f>Data!$AC$11=2</xm:f>
            <x14:dxf>
              <font>
                <color theme="0"/>
              </font>
              <fill>
                <patternFill>
                  <bgColor rgb="FFC80000"/>
                </patternFill>
              </fill>
            </x14:dxf>
          </x14:cfRule>
          <x14:cfRule type="expression" priority="694" id="{2F5D4DDB-A359-43EC-B365-C48B6C034949}">
            <xm:f>Data!$AC$11=1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T4:V4</xm:sqref>
        </x14:conditionalFormatting>
        <x14:conditionalFormatting xmlns:xm="http://schemas.microsoft.com/office/excel/2006/main">
          <x14:cfRule type="expression" priority="1322" id="{EE02FAD3-405A-40E0-BA07-5252524DC7BD}">
            <xm:f>Data!$AC$5=11</xm:f>
            <x14:dxf>
              <font>
                <color theme="1"/>
              </font>
              <fill>
                <patternFill>
                  <bgColor rgb="FF00FF00"/>
                </patternFill>
              </fill>
            </x14:dxf>
          </x14:cfRule>
          <x14:cfRule type="expression" priority="1323" id="{7BD8F51E-06DE-49E9-913D-F082A5437821}">
            <xm:f>Data!$AC$5=10</xm:f>
            <x14:dxf>
              <font>
                <color theme="0"/>
              </font>
              <fill>
                <patternFill>
                  <bgColor rgb="FF00C800"/>
                </patternFill>
              </fill>
            </x14:dxf>
          </x14:cfRule>
          <x14:cfRule type="expression" priority="1324" id="{E289F32B-2C4C-49D8-8D38-17E158296AF4}">
            <xm:f>Data!$AC$5=9</xm:f>
            <x14:dxf>
              <font>
                <color theme="0"/>
              </font>
              <fill>
                <patternFill>
                  <bgColor rgb="FF009600"/>
                </patternFill>
              </fill>
            </x14:dxf>
          </x14:cfRule>
          <x14:cfRule type="expression" priority="1325" id="{F493E8F0-1D35-4E12-9FD5-A8705C1FEA25}">
            <xm:f>Data!$AC$5=8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expression" priority="1326" id="{105F6219-38B0-4A98-B2EF-3BEE691EF077}">
            <xm:f>Data!$AC$5=7</xm:f>
            <x14:dxf>
              <font>
                <color theme="0"/>
              </font>
              <fill>
                <patternFill>
                  <bgColor rgb="FF004B00"/>
                </patternFill>
              </fill>
            </x14:dxf>
          </x14:cfRule>
          <x14:cfRule type="expression" priority="1327" id="{A6B5A7B7-E147-4936-B00F-E4CA9B09B1DE}">
            <xm:f>Data!$AC$5=6</xm:f>
            <x14:dxf>
              <font>
                <color theme="0"/>
              </font>
              <fill>
                <patternFill>
                  <bgColor rgb="FF001900"/>
                </patternFill>
              </fill>
            </x14:dxf>
          </x14:cfRule>
          <x14:cfRule type="expression" priority="1328" id="{6362E560-AF77-4E67-9AEE-AC276EC47D6D}">
            <xm:f>Data!$AC$5=5</xm:f>
            <x14:dxf>
              <font>
                <color theme="0"/>
              </font>
              <fill>
                <patternFill>
                  <bgColor rgb="FF320000"/>
                </patternFill>
              </fill>
            </x14:dxf>
          </x14:cfRule>
          <x14:cfRule type="expression" priority="1329" id="{93222477-E8CA-400C-8B2D-20E956DE18E6}">
            <xm:f>Data!$AC$5=4</xm:f>
            <x14:dxf>
              <font>
                <color theme="0"/>
              </font>
              <fill>
                <patternFill>
                  <bgColor rgb="FF640000"/>
                </patternFill>
              </fill>
            </x14:dxf>
          </x14:cfRule>
          <x14:cfRule type="expression" priority="1330" id="{0C24D5EE-3473-4863-BA78-44FD3F911F3E}">
            <xm:f>Data!$AC$5=3</xm:f>
            <x14:dxf>
              <font>
                <color theme="0"/>
              </font>
              <fill>
                <patternFill>
                  <bgColor rgb="FF960000"/>
                </patternFill>
              </fill>
            </x14:dxf>
          </x14:cfRule>
          <x14:cfRule type="expression" priority="1331" id="{30C64B48-D9F2-4B81-AD0B-568AEA42DE24}">
            <xm:f>Data!$AC$5=2</xm:f>
            <x14:dxf>
              <font>
                <color theme="0"/>
              </font>
              <fill>
                <patternFill>
                  <bgColor rgb="FFC80000"/>
                </patternFill>
              </fill>
            </x14:dxf>
          </x14:cfRule>
          <x14:cfRule type="expression" priority="1332" id="{65728CD0-1796-4723-A233-D4B62F6CF45F}">
            <xm:f>Data!$AC$5=1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B4:D4</xm:sqref>
        </x14:conditionalFormatting>
        <x14:conditionalFormatting xmlns:xm="http://schemas.microsoft.com/office/excel/2006/main">
          <x14:cfRule type="expression" priority="1135" id="{393D17E2-0772-43C6-8965-10AC5829623C}">
            <xm:f>Data!$AC$6=11</xm:f>
            <x14:dxf>
              <font>
                <color theme="1"/>
              </font>
              <fill>
                <patternFill>
                  <bgColor rgb="FF00FF00"/>
                </patternFill>
              </fill>
            </x14:dxf>
          </x14:cfRule>
          <x14:cfRule type="expression" priority="1136" id="{BE654257-7C97-47C5-B26D-BD9D35CD10F7}">
            <xm:f>Data!$AC$6=10</xm:f>
            <x14:dxf>
              <font>
                <color theme="0"/>
              </font>
              <fill>
                <patternFill>
                  <bgColor rgb="FF00C800"/>
                </patternFill>
              </fill>
            </x14:dxf>
          </x14:cfRule>
          <x14:cfRule type="expression" priority="1137" id="{E3D85644-42D5-4D3E-B9F8-1677E893D39E}">
            <xm:f>Data!$AC$6=9</xm:f>
            <x14:dxf>
              <font>
                <color theme="0"/>
              </font>
              <fill>
                <patternFill>
                  <bgColor rgb="FF009600"/>
                </patternFill>
              </fill>
            </x14:dxf>
          </x14:cfRule>
          <x14:cfRule type="expression" priority="1138" id="{96610072-5355-4277-97DC-726F9D65ABF6}">
            <xm:f>Data!$AC$6=8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expression" priority="1139" id="{38E4E625-881B-45C4-BA36-4E6598915F1C}">
            <xm:f>Data!$AC$6=7</xm:f>
            <x14:dxf>
              <font>
                <color theme="0"/>
              </font>
              <fill>
                <patternFill>
                  <bgColor rgb="FF004B00"/>
                </patternFill>
              </fill>
            </x14:dxf>
          </x14:cfRule>
          <x14:cfRule type="expression" priority="1140" id="{C92AC00F-30C3-40AB-8D71-3E01C3FA0E9F}">
            <xm:f>Data!$AC$6=6</xm:f>
            <x14:dxf>
              <font>
                <color theme="0"/>
              </font>
              <fill>
                <patternFill>
                  <bgColor rgb="FF001900"/>
                </patternFill>
              </fill>
            </x14:dxf>
          </x14:cfRule>
          <x14:cfRule type="expression" priority="1141" id="{CAABCD61-1DDD-441B-9F7D-1C54766FCD32}">
            <xm:f>Data!$AC$6=5</xm:f>
            <x14:dxf>
              <font>
                <color theme="0"/>
              </font>
              <fill>
                <patternFill>
                  <bgColor rgb="FF320000"/>
                </patternFill>
              </fill>
            </x14:dxf>
          </x14:cfRule>
          <x14:cfRule type="expression" priority="1142" id="{658E819D-48E4-43D4-ADE4-94DDEA6A0071}">
            <xm:f>Data!$AC$6=4</xm:f>
            <x14:dxf>
              <font>
                <color theme="0"/>
              </font>
              <fill>
                <patternFill>
                  <bgColor rgb="FF640000"/>
                </patternFill>
              </fill>
            </x14:dxf>
          </x14:cfRule>
          <x14:cfRule type="expression" priority="1143" id="{DC63293B-6948-4041-8D68-A18B8A1FCA6C}">
            <xm:f>Data!$AC$6=3</xm:f>
            <x14:dxf>
              <font>
                <color theme="0"/>
              </font>
              <fill>
                <patternFill>
                  <bgColor rgb="FF960000"/>
                </patternFill>
              </fill>
            </x14:dxf>
          </x14:cfRule>
          <x14:cfRule type="expression" priority="1144" id="{3A797268-79AE-4BC2-A6B2-A8F975BDEDE5}">
            <xm:f>Data!$AC$6=2</xm:f>
            <x14:dxf>
              <font>
                <color theme="0"/>
              </font>
              <fill>
                <patternFill>
                  <bgColor rgb="FFC80000"/>
                </patternFill>
              </fill>
            </x14:dxf>
          </x14:cfRule>
          <xm:sqref>E4:G4</xm:sqref>
        </x14:conditionalFormatting>
        <x14:conditionalFormatting xmlns:xm="http://schemas.microsoft.com/office/excel/2006/main">
          <x14:cfRule type="expression" priority="507" id="{46BF10AD-C2D4-4E7A-9D48-3A5FBBCDD77C}">
            <xm:f>Data!$AC$13=11</xm:f>
            <x14:dxf>
              <font>
                <color theme="1"/>
              </font>
              <fill>
                <patternFill>
                  <bgColor rgb="FF00FF00"/>
                </patternFill>
              </fill>
            </x14:dxf>
          </x14:cfRule>
          <x14:cfRule type="expression" priority="508" id="{463753C8-7FC3-49E3-8E2C-73D85FEAD75F}">
            <xm:f>Data!$AC$13=10</xm:f>
            <x14:dxf>
              <font>
                <color theme="0"/>
              </font>
              <fill>
                <patternFill>
                  <bgColor rgb="FF00C800"/>
                </patternFill>
              </fill>
            </x14:dxf>
          </x14:cfRule>
          <x14:cfRule type="expression" priority="509" id="{2DE43F3A-543A-4500-A034-13AC17CCFC5C}">
            <xm:f>Data!$AC$13=9</xm:f>
            <x14:dxf>
              <font>
                <color theme="0"/>
              </font>
              <fill>
                <patternFill>
                  <bgColor rgb="FF009600"/>
                </patternFill>
              </fill>
            </x14:dxf>
          </x14:cfRule>
          <x14:cfRule type="expression" priority="510" id="{4F6A7BA5-2E6F-4F0C-904B-5C34AB69C139}">
            <xm:f>Data!$AC$13=8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expression" priority="511" id="{0E55BED0-6379-455B-9BB8-0C6DDDADE954}">
            <xm:f>Data!$AC$13=7</xm:f>
            <x14:dxf>
              <font>
                <color theme="0"/>
              </font>
              <fill>
                <patternFill>
                  <bgColor rgb="FF004B00"/>
                </patternFill>
              </fill>
            </x14:dxf>
          </x14:cfRule>
          <x14:cfRule type="expression" priority="512" id="{56699884-05CD-4F6F-9A25-25CDFCC439D6}">
            <xm:f>Data!$AC$13=6</xm:f>
            <x14:dxf>
              <font>
                <color theme="0"/>
              </font>
              <fill>
                <patternFill>
                  <bgColor rgb="FF001900"/>
                </patternFill>
              </fill>
            </x14:dxf>
          </x14:cfRule>
          <x14:cfRule type="expression" priority="513" id="{AE8DE234-DC37-44D2-9C3F-513B2D3F7BA8}">
            <xm:f>Data!$AC$13=5</xm:f>
            <x14:dxf>
              <font>
                <color theme="0"/>
              </font>
              <fill>
                <patternFill>
                  <bgColor rgb="FF320000"/>
                </patternFill>
              </fill>
            </x14:dxf>
          </x14:cfRule>
          <x14:cfRule type="expression" priority="514" id="{9E0E0D9D-39C5-4B68-978B-D7AA37644EDA}">
            <xm:f>Data!$AC$13=4</xm:f>
            <x14:dxf>
              <font>
                <color theme="0"/>
              </font>
              <fill>
                <patternFill>
                  <bgColor rgb="FF640000"/>
                </patternFill>
              </fill>
            </x14:dxf>
          </x14:cfRule>
          <x14:cfRule type="expression" priority="515" id="{19C59648-1A7E-43B9-BACC-252C22863EAC}">
            <xm:f>Data!$AC$13=3</xm:f>
            <x14:dxf>
              <font>
                <color theme="0"/>
              </font>
              <fill>
                <patternFill>
                  <bgColor rgb="FF960000"/>
                </patternFill>
              </fill>
            </x14:dxf>
          </x14:cfRule>
          <x14:cfRule type="expression" priority="516" id="{0E181DD8-6C7B-4470-887B-97D9D84E63D7}">
            <xm:f>Data!$AC$13=2</xm:f>
            <x14:dxf>
              <font>
                <color theme="0"/>
              </font>
              <fill>
                <patternFill>
                  <bgColor rgb="FFC80000"/>
                </patternFill>
              </fill>
            </x14:dxf>
          </x14:cfRule>
          <x14:cfRule type="expression" priority="517" id="{800A990B-4F09-41B2-82FA-3BF8B6B0A697}">
            <xm:f>Data!$AC$13=1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B10:D10</xm:sqref>
        </x14:conditionalFormatting>
        <x14:conditionalFormatting xmlns:xm="http://schemas.microsoft.com/office/excel/2006/main">
          <x14:cfRule type="expression" priority="419" id="{555C8225-99D9-4DFA-9239-0AF08BD259F0}">
            <xm:f>Data!$AC$14=11</xm:f>
            <x14:dxf>
              <font>
                <color theme="1"/>
              </font>
              <fill>
                <patternFill>
                  <bgColor rgb="FF00FF00"/>
                </patternFill>
              </fill>
            </x14:dxf>
          </x14:cfRule>
          <x14:cfRule type="expression" priority="420" id="{AF6CA326-D28A-4EC8-B3AD-A3913A1810D7}">
            <xm:f>Data!$AC$14=10</xm:f>
            <x14:dxf>
              <font>
                <color theme="0"/>
              </font>
              <fill>
                <patternFill>
                  <bgColor rgb="FF00C800"/>
                </patternFill>
              </fill>
            </x14:dxf>
          </x14:cfRule>
          <x14:cfRule type="expression" priority="421" id="{C7CF02A2-D889-4187-9167-9440DC7479AE}">
            <xm:f>Data!$AC$14=9</xm:f>
            <x14:dxf>
              <font>
                <color theme="0"/>
              </font>
              <fill>
                <patternFill>
                  <bgColor rgb="FF009600"/>
                </patternFill>
              </fill>
            </x14:dxf>
          </x14:cfRule>
          <x14:cfRule type="expression" priority="422" id="{CF85FC33-5FD0-4407-97BD-95609627D88F}">
            <xm:f>Data!$AC$14=8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expression" priority="423" id="{1104E57C-ED43-4D39-AD01-C2FC67B76534}">
            <xm:f>Data!$AC$14=7</xm:f>
            <x14:dxf>
              <font>
                <color theme="0"/>
              </font>
              <fill>
                <patternFill>
                  <bgColor rgb="FF004B00"/>
                </patternFill>
              </fill>
            </x14:dxf>
          </x14:cfRule>
          <x14:cfRule type="expression" priority="424" id="{4D74CF98-B75C-431E-80FA-A75C71E169B9}">
            <xm:f>Data!$AC$14=6</xm:f>
            <x14:dxf>
              <font>
                <color theme="0"/>
              </font>
              <fill>
                <patternFill>
                  <bgColor rgb="FF001900"/>
                </patternFill>
              </fill>
            </x14:dxf>
          </x14:cfRule>
          <x14:cfRule type="expression" priority="425" id="{392CAB30-5DCB-4B13-B923-FEB5E0D211A9}">
            <xm:f>Data!$AC$14=5</xm:f>
            <x14:dxf>
              <font>
                <color theme="0"/>
              </font>
              <fill>
                <patternFill>
                  <bgColor rgb="FF320000"/>
                </patternFill>
              </fill>
            </x14:dxf>
          </x14:cfRule>
          <x14:cfRule type="expression" priority="426" id="{3315F6EE-FA5A-481F-894E-D3B031A3C76E}">
            <xm:f>Data!$AC$14=4</xm:f>
            <x14:dxf>
              <font>
                <color theme="0"/>
              </font>
              <fill>
                <patternFill>
                  <bgColor rgb="FF640000"/>
                </patternFill>
              </fill>
            </x14:dxf>
          </x14:cfRule>
          <x14:cfRule type="expression" priority="427" id="{2AE71648-24BB-4DA7-8E60-B808BD9BD23F}">
            <xm:f>Data!$AC$14=3</xm:f>
            <x14:dxf>
              <font>
                <color theme="0"/>
              </font>
              <fill>
                <patternFill>
                  <bgColor rgb="FF960000"/>
                </patternFill>
              </fill>
            </x14:dxf>
          </x14:cfRule>
          <x14:cfRule type="expression" priority="428" id="{89A16084-8F9C-4D09-95D2-EC356B1C265B}">
            <xm:f>Data!$AC$14=2</xm:f>
            <x14:dxf>
              <font>
                <color theme="0"/>
              </font>
              <fill>
                <patternFill>
                  <bgColor rgb="FFC80000"/>
                </patternFill>
              </fill>
            </x14:dxf>
          </x14:cfRule>
          <x14:cfRule type="expression" priority="429" id="{A773F067-83B1-4CA6-A3AA-9FB2E92210EC}">
            <xm:f>Data!$AC$14=1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E10:G10</xm:sqref>
        </x14:conditionalFormatting>
        <x14:conditionalFormatting xmlns:xm="http://schemas.microsoft.com/office/excel/2006/main">
          <x14:cfRule type="expression" priority="408" id="{3D5289BB-F7E8-43B1-93EC-094F7C84B136}">
            <xm:f>Data!$AC$15=11</xm:f>
            <x14:dxf>
              <font>
                <color theme="1"/>
              </font>
              <fill>
                <patternFill>
                  <bgColor rgb="FF00FF00"/>
                </patternFill>
              </fill>
            </x14:dxf>
          </x14:cfRule>
          <x14:cfRule type="expression" priority="409" id="{5D61B5EE-303D-43D0-B810-41E0F03463D0}">
            <xm:f>Data!$AC$15=10</xm:f>
            <x14:dxf>
              <font>
                <color theme="0"/>
              </font>
              <fill>
                <patternFill>
                  <bgColor rgb="FF00C800"/>
                </patternFill>
              </fill>
            </x14:dxf>
          </x14:cfRule>
          <x14:cfRule type="expression" priority="410" id="{A2D4732A-09E3-4002-A95B-B285C7270258}">
            <xm:f>Data!$AC$15=9</xm:f>
            <x14:dxf>
              <font>
                <color theme="0"/>
              </font>
              <fill>
                <patternFill>
                  <bgColor rgb="FF009600"/>
                </patternFill>
              </fill>
            </x14:dxf>
          </x14:cfRule>
          <x14:cfRule type="expression" priority="411" id="{96814305-EF9D-4BBF-9079-DF01B3592568}">
            <xm:f>Data!$AC$15=8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expression" priority="412" id="{A127C91E-74BE-4D47-B986-CC7C5481FDEF}">
            <xm:f>Data!$AC$15=7</xm:f>
            <x14:dxf>
              <font>
                <color theme="0"/>
              </font>
              <fill>
                <patternFill>
                  <bgColor rgb="FF004B00"/>
                </patternFill>
              </fill>
            </x14:dxf>
          </x14:cfRule>
          <x14:cfRule type="expression" priority="413" id="{579A392A-7E62-44BF-B565-F118C0BE63EC}">
            <xm:f>Data!$AC$15=6</xm:f>
            <x14:dxf>
              <font>
                <color theme="0"/>
              </font>
              <fill>
                <patternFill>
                  <bgColor rgb="FF001900"/>
                </patternFill>
              </fill>
            </x14:dxf>
          </x14:cfRule>
          <x14:cfRule type="expression" priority="414" id="{31887279-E388-46A0-8E0E-D34152BB088D}">
            <xm:f>Data!$AC$15=5</xm:f>
            <x14:dxf>
              <font>
                <color theme="0"/>
              </font>
              <fill>
                <patternFill>
                  <bgColor rgb="FF320000"/>
                </patternFill>
              </fill>
            </x14:dxf>
          </x14:cfRule>
          <x14:cfRule type="expression" priority="415" id="{A4BBC93E-64C4-4235-B13D-0E859554503B}">
            <xm:f>Data!$AC$15=4</xm:f>
            <x14:dxf>
              <font>
                <color theme="0"/>
              </font>
              <fill>
                <patternFill>
                  <bgColor rgb="FF640000"/>
                </patternFill>
              </fill>
            </x14:dxf>
          </x14:cfRule>
          <x14:cfRule type="expression" priority="416" id="{1951E003-5C9F-4EB9-880B-93ED43E66670}">
            <xm:f>Data!$AC$15=3</xm:f>
            <x14:dxf>
              <font>
                <color theme="0"/>
              </font>
              <fill>
                <patternFill>
                  <bgColor rgb="FF960000"/>
                </patternFill>
              </fill>
            </x14:dxf>
          </x14:cfRule>
          <x14:cfRule type="expression" priority="417" id="{62E7C6FB-8609-4AC2-B930-2B28C88C3097}">
            <xm:f>Data!$AC$15=2</xm:f>
            <x14:dxf>
              <font>
                <color theme="0"/>
              </font>
              <fill>
                <patternFill>
                  <bgColor rgb="FFC80000"/>
                </patternFill>
              </fill>
            </x14:dxf>
          </x14:cfRule>
          <x14:cfRule type="expression" priority="418" id="{725131E5-4AB9-4909-960D-A5C780D5C51A}">
            <xm:f>Data!$AC$15=1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H10:J10</xm:sqref>
        </x14:conditionalFormatting>
        <x14:conditionalFormatting xmlns:xm="http://schemas.microsoft.com/office/excel/2006/main">
          <x14:cfRule type="expression" priority="397" id="{23B7EC3C-05DF-4587-AB5F-9A6CDD08DFB7}">
            <xm:f>Data!$AC$16=11</xm:f>
            <x14:dxf>
              <font>
                <color theme="1"/>
              </font>
              <fill>
                <patternFill>
                  <bgColor rgb="FF00FF00"/>
                </patternFill>
              </fill>
            </x14:dxf>
          </x14:cfRule>
          <x14:cfRule type="expression" priority="398" id="{37E3C1CC-BCE9-4AF8-8BB7-4FF3296064ED}">
            <xm:f>Data!$AC$16=10</xm:f>
            <x14:dxf>
              <font>
                <color theme="0"/>
              </font>
              <fill>
                <patternFill>
                  <bgColor rgb="FF00C800"/>
                </patternFill>
              </fill>
            </x14:dxf>
          </x14:cfRule>
          <x14:cfRule type="expression" priority="399" id="{4A931089-F513-4DBE-BBD0-0B9081B6D6C7}">
            <xm:f>Data!$AC$16=9</xm:f>
            <x14:dxf>
              <font>
                <color theme="0"/>
              </font>
              <fill>
                <patternFill>
                  <bgColor rgb="FF009600"/>
                </patternFill>
              </fill>
            </x14:dxf>
          </x14:cfRule>
          <x14:cfRule type="expression" priority="400" id="{A9662646-0421-498D-86F9-DFA7D470D92B}">
            <xm:f>Data!$AC$16=8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expression" priority="401" id="{A87F95E0-1D00-46D2-95BD-68F16DEE4A03}">
            <xm:f>Data!$AC$16=7</xm:f>
            <x14:dxf>
              <font>
                <color theme="0"/>
              </font>
              <fill>
                <patternFill>
                  <bgColor rgb="FF004B00"/>
                </patternFill>
              </fill>
            </x14:dxf>
          </x14:cfRule>
          <x14:cfRule type="expression" priority="402" id="{F80ED775-026F-466E-AFAA-40569AE0C991}">
            <xm:f>Data!$AC$16=6</xm:f>
            <x14:dxf>
              <font>
                <color theme="0"/>
              </font>
              <fill>
                <patternFill>
                  <bgColor rgb="FF001900"/>
                </patternFill>
              </fill>
            </x14:dxf>
          </x14:cfRule>
          <x14:cfRule type="expression" priority="403" id="{4181806D-3E27-4D8A-BD1F-FE549FDD3474}">
            <xm:f>Data!$AC$16=5</xm:f>
            <x14:dxf>
              <font>
                <color theme="0"/>
              </font>
              <fill>
                <patternFill>
                  <bgColor rgb="FF320000"/>
                </patternFill>
              </fill>
            </x14:dxf>
          </x14:cfRule>
          <x14:cfRule type="expression" priority="404" id="{E4BFCAF4-DCCB-46E5-82B1-BD88E2DEF77A}">
            <xm:f>Data!$AC$16=4</xm:f>
            <x14:dxf>
              <font>
                <color theme="0"/>
              </font>
              <fill>
                <patternFill>
                  <bgColor rgb="FF640000"/>
                </patternFill>
              </fill>
            </x14:dxf>
          </x14:cfRule>
          <x14:cfRule type="expression" priority="405" id="{C509BC61-01FA-46B7-8993-2C2E96B630D5}">
            <xm:f>Data!$AC$16=3</xm:f>
            <x14:dxf>
              <font>
                <color theme="0"/>
              </font>
              <fill>
                <patternFill>
                  <bgColor rgb="FF960000"/>
                </patternFill>
              </fill>
            </x14:dxf>
          </x14:cfRule>
          <x14:cfRule type="expression" priority="406" id="{D66FD66E-3935-408E-B76B-0BE07705AEED}">
            <xm:f>Data!$AC$16=2</xm:f>
            <x14:dxf>
              <font>
                <color theme="0"/>
              </font>
              <fill>
                <patternFill>
                  <bgColor rgb="FFC80000"/>
                </patternFill>
              </fill>
            </x14:dxf>
          </x14:cfRule>
          <x14:cfRule type="expression" priority="407" id="{A2941455-0A85-480D-BCA6-EA018FCA7889}">
            <xm:f>Data!$AC$16=1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K10:M10</xm:sqref>
        </x14:conditionalFormatting>
        <x14:conditionalFormatting xmlns:xm="http://schemas.microsoft.com/office/excel/2006/main">
          <x14:cfRule type="expression" priority="386" id="{3F033ADF-B3F1-43D9-B833-AA7427B2812F}">
            <xm:f>Data!$AC$17=11</xm:f>
            <x14:dxf>
              <font>
                <color theme="1"/>
              </font>
              <fill>
                <patternFill>
                  <bgColor rgb="FF00FF00"/>
                </patternFill>
              </fill>
            </x14:dxf>
          </x14:cfRule>
          <x14:cfRule type="expression" priority="387" id="{39EC1F17-A603-4DB1-8579-9E2861273900}">
            <xm:f>Data!$AC$17=10</xm:f>
            <x14:dxf>
              <font>
                <color theme="0"/>
              </font>
              <fill>
                <patternFill>
                  <bgColor rgb="FF00C800"/>
                </patternFill>
              </fill>
            </x14:dxf>
          </x14:cfRule>
          <x14:cfRule type="expression" priority="388" id="{7CAC8F0F-2B67-4C5B-B3E0-D2E20AB0077D}">
            <xm:f>Data!$AC$17=9</xm:f>
            <x14:dxf>
              <font>
                <color theme="0"/>
              </font>
              <fill>
                <patternFill>
                  <bgColor rgb="FF009600"/>
                </patternFill>
              </fill>
            </x14:dxf>
          </x14:cfRule>
          <x14:cfRule type="expression" priority="389" id="{A8F98140-1A2B-4589-AC96-6AC06518C08B}">
            <xm:f>Data!$AC$17=8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expression" priority="390" id="{F07DA218-C391-4579-90A7-F8EEB107CDB7}">
            <xm:f>Data!$AC$17=7</xm:f>
            <x14:dxf>
              <font>
                <color theme="0"/>
              </font>
              <fill>
                <patternFill>
                  <bgColor rgb="FF004B00"/>
                </patternFill>
              </fill>
            </x14:dxf>
          </x14:cfRule>
          <x14:cfRule type="expression" priority="391" id="{4A9A37CA-CC6D-472D-866E-4E0CCEBE5743}">
            <xm:f>Data!$AC$17=6</xm:f>
            <x14:dxf>
              <font>
                <color theme="0"/>
              </font>
              <fill>
                <patternFill>
                  <bgColor rgb="FF001900"/>
                </patternFill>
              </fill>
            </x14:dxf>
          </x14:cfRule>
          <x14:cfRule type="expression" priority="392" id="{8C35AB63-5C1D-4DEF-BDDA-4141DDAAABB3}">
            <xm:f>Data!$AC$17=5</xm:f>
            <x14:dxf>
              <font>
                <color theme="0"/>
              </font>
              <fill>
                <patternFill>
                  <bgColor rgb="FF320000"/>
                </patternFill>
              </fill>
            </x14:dxf>
          </x14:cfRule>
          <x14:cfRule type="expression" priority="393" id="{12C4A0DD-E2A6-4444-8275-5B0C758B252C}">
            <xm:f>Data!$AC$17=4</xm:f>
            <x14:dxf>
              <font>
                <color theme="0"/>
              </font>
              <fill>
                <patternFill>
                  <bgColor rgb="FF640000"/>
                </patternFill>
              </fill>
            </x14:dxf>
          </x14:cfRule>
          <x14:cfRule type="expression" priority="394" id="{0042B8CE-3E46-4D1B-A2F4-133845172F9C}">
            <xm:f>Data!$AC$17=3</xm:f>
            <x14:dxf>
              <font>
                <color theme="0"/>
              </font>
              <fill>
                <patternFill>
                  <bgColor rgb="FF960000"/>
                </patternFill>
              </fill>
            </x14:dxf>
          </x14:cfRule>
          <x14:cfRule type="expression" priority="395" id="{19D3D43D-8AE7-459F-92F2-82B303F5E847}">
            <xm:f>Data!$AC$17=2</xm:f>
            <x14:dxf>
              <font>
                <color theme="0"/>
              </font>
              <fill>
                <patternFill>
                  <bgColor rgb="FFC80000"/>
                </patternFill>
              </fill>
            </x14:dxf>
          </x14:cfRule>
          <x14:cfRule type="expression" priority="396" id="{8CFF226B-B725-4BB3-A211-A1A90845AFAA}">
            <xm:f>Data!$AC$17=1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N10:P10</xm:sqref>
        </x14:conditionalFormatting>
        <x14:conditionalFormatting xmlns:xm="http://schemas.microsoft.com/office/excel/2006/main">
          <x14:cfRule type="expression" priority="375" id="{80314667-5DA4-48AE-84C6-E65CB5FBB7D2}">
            <xm:f>Data!$AC$18=11</xm:f>
            <x14:dxf>
              <font>
                <color theme="1"/>
              </font>
              <fill>
                <patternFill>
                  <bgColor rgb="FF00FF00"/>
                </patternFill>
              </fill>
            </x14:dxf>
          </x14:cfRule>
          <x14:cfRule type="expression" priority="376" id="{A8DE9B82-58B3-4AFD-85AE-844BF39BC580}">
            <xm:f>Data!$AC$18=10</xm:f>
            <x14:dxf>
              <font>
                <color theme="0"/>
              </font>
              <fill>
                <patternFill>
                  <bgColor rgb="FF00C800"/>
                </patternFill>
              </fill>
            </x14:dxf>
          </x14:cfRule>
          <x14:cfRule type="expression" priority="377" id="{9B3C4472-E074-4114-8948-7DB85495CBB2}">
            <xm:f>Data!$AC$18=9</xm:f>
            <x14:dxf>
              <font>
                <color theme="0"/>
              </font>
              <fill>
                <patternFill>
                  <bgColor rgb="FF009600"/>
                </patternFill>
              </fill>
            </x14:dxf>
          </x14:cfRule>
          <x14:cfRule type="expression" priority="378" id="{D48A216B-AC2B-406E-8693-9DAE05F2AACE}">
            <xm:f>Data!$AC$18=8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expression" priority="379" id="{3EB918A2-5EB2-4043-B575-5D73DF5082A5}">
            <xm:f>Data!$AC$18=7</xm:f>
            <x14:dxf>
              <font>
                <color theme="0"/>
              </font>
              <fill>
                <patternFill>
                  <bgColor rgb="FF004B00"/>
                </patternFill>
              </fill>
            </x14:dxf>
          </x14:cfRule>
          <x14:cfRule type="expression" priority="380" id="{B61D7351-EBD7-4533-A9E4-0C22A52C6106}">
            <xm:f>Data!$AC$18=6</xm:f>
            <x14:dxf>
              <font>
                <color theme="0"/>
              </font>
              <fill>
                <patternFill>
                  <bgColor rgb="FF001900"/>
                </patternFill>
              </fill>
            </x14:dxf>
          </x14:cfRule>
          <x14:cfRule type="expression" priority="381" id="{370B131F-4AF6-452D-A6B1-6D4EE9964ACB}">
            <xm:f>Data!$AC$18=5</xm:f>
            <x14:dxf>
              <font>
                <color theme="0"/>
              </font>
              <fill>
                <patternFill>
                  <bgColor rgb="FF320000"/>
                </patternFill>
              </fill>
            </x14:dxf>
          </x14:cfRule>
          <x14:cfRule type="expression" priority="382" id="{F7912D40-A5BB-4AB5-AE5F-1277512506A8}">
            <xm:f>Data!$AC$18=4</xm:f>
            <x14:dxf>
              <font>
                <color theme="0"/>
              </font>
              <fill>
                <patternFill>
                  <bgColor rgb="FF640000"/>
                </patternFill>
              </fill>
            </x14:dxf>
          </x14:cfRule>
          <x14:cfRule type="expression" priority="383" id="{93ABED0D-DE82-408A-84DD-AF110DE11D68}">
            <xm:f>Data!$AC$18=3</xm:f>
            <x14:dxf>
              <font>
                <color theme="0"/>
              </font>
              <fill>
                <patternFill>
                  <bgColor rgb="FF960000"/>
                </patternFill>
              </fill>
            </x14:dxf>
          </x14:cfRule>
          <x14:cfRule type="expression" priority="384" id="{A83776AC-364D-4BB2-A473-988D128AA4CF}">
            <xm:f>Data!$AC$18=2</xm:f>
            <x14:dxf>
              <font>
                <color theme="0"/>
              </font>
              <fill>
                <patternFill>
                  <bgColor rgb="FFC80000"/>
                </patternFill>
              </fill>
            </x14:dxf>
          </x14:cfRule>
          <x14:cfRule type="expression" priority="385" id="{974EF979-9E36-4233-AF92-26CB2B99A05F}">
            <xm:f>Data!$AC$18=1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Q10:S10</xm:sqref>
        </x14:conditionalFormatting>
        <x14:conditionalFormatting xmlns:xm="http://schemas.microsoft.com/office/excel/2006/main">
          <x14:cfRule type="expression" priority="364" id="{FB865E8E-24E7-43CF-95D0-43F8208F3B73}">
            <xm:f>Data!$AC$19=11</xm:f>
            <x14:dxf>
              <font>
                <color theme="1"/>
              </font>
              <fill>
                <patternFill>
                  <bgColor rgb="FF00FF00"/>
                </patternFill>
              </fill>
            </x14:dxf>
          </x14:cfRule>
          <x14:cfRule type="expression" priority="365" id="{4039BE00-B853-4BCA-88E7-55BDA179463C}">
            <xm:f>Data!$AC$19=10</xm:f>
            <x14:dxf>
              <font>
                <color theme="0"/>
              </font>
              <fill>
                <patternFill>
                  <bgColor rgb="FF00C800"/>
                </patternFill>
              </fill>
            </x14:dxf>
          </x14:cfRule>
          <x14:cfRule type="expression" priority="366" id="{24C118C8-6764-444F-8A2C-1DFBFCB453C0}">
            <xm:f>Data!$AC$19=9</xm:f>
            <x14:dxf>
              <font>
                <color theme="0"/>
              </font>
              <fill>
                <patternFill>
                  <bgColor rgb="FF009600"/>
                </patternFill>
              </fill>
            </x14:dxf>
          </x14:cfRule>
          <x14:cfRule type="expression" priority="367" id="{015C9503-40B8-4889-B823-A9A660993432}">
            <xm:f>Data!$AC$19=8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expression" priority="368" id="{374FC170-0686-481F-AC9D-EAE003B15FCF}">
            <xm:f>Data!$AC$19=7</xm:f>
            <x14:dxf>
              <font>
                <color theme="0"/>
              </font>
              <fill>
                <patternFill>
                  <bgColor rgb="FF004B00"/>
                </patternFill>
              </fill>
            </x14:dxf>
          </x14:cfRule>
          <x14:cfRule type="expression" priority="369" id="{CBD53575-803A-4B4E-AF7E-DC06FCA8B751}">
            <xm:f>Data!$AC$19=6</xm:f>
            <x14:dxf>
              <font>
                <color theme="0"/>
              </font>
              <fill>
                <patternFill>
                  <bgColor rgb="FF001900"/>
                </patternFill>
              </fill>
            </x14:dxf>
          </x14:cfRule>
          <x14:cfRule type="expression" priority="370" id="{AE3A0942-25A9-41C5-8D22-C5A5DC0913B3}">
            <xm:f>Data!$AC$19=5</xm:f>
            <x14:dxf>
              <font>
                <color theme="0"/>
              </font>
              <fill>
                <patternFill>
                  <bgColor rgb="FF320000"/>
                </patternFill>
              </fill>
            </x14:dxf>
          </x14:cfRule>
          <x14:cfRule type="expression" priority="371" id="{C109230F-7718-4762-AA2D-9BC88D59A6B8}">
            <xm:f>Data!$AC$19=4</xm:f>
            <x14:dxf>
              <font>
                <color theme="0"/>
              </font>
              <fill>
                <patternFill>
                  <bgColor rgb="FF640000"/>
                </patternFill>
              </fill>
            </x14:dxf>
          </x14:cfRule>
          <x14:cfRule type="expression" priority="372" id="{6D97FC61-CCC8-44A8-9300-AC5F91D5BD9C}">
            <xm:f>Data!$AC$19=3</xm:f>
            <x14:dxf>
              <font>
                <color theme="0"/>
              </font>
              <fill>
                <patternFill>
                  <bgColor rgb="FF960000"/>
                </patternFill>
              </fill>
            </x14:dxf>
          </x14:cfRule>
          <x14:cfRule type="expression" priority="373" id="{58583C43-9B94-4A07-BE57-F0FA675F5236}">
            <xm:f>Data!$AC$19=2</xm:f>
            <x14:dxf>
              <font>
                <color theme="0"/>
              </font>
              <fill>
                <patternFill>
                  <bgColor rgb="FFC80000"/>
                </patternFill>
              </fill>
            </x14:dxf>
          </x14:cfRule>
          <x14:cfRule type="expression" priority="374" id="{7948AC82-1E1D-48A0-A03B-A5F49FBF3B6C}">
            <xm:f>Data!$AC$19=1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T10:V10</xm:sqref>
        </x14:conditionalFormatting>
        <x14:conditionalFormatting xmlns:xm="http://schemas.microsoft.com/office/excel/2006/main">
          <x14:cfRule type="expression" priority="353" id="{6CA48CA5-037C-402F-BE74-3D1884FC9139}">
            <xm:f>Data!$AC$20=11</xm:f>
            <x14:dxf>
              <font>
                <color theme="1"/>
              </font>
              <fill>
                <patternFill>
                  <bgColor rgb="FF00FF00"/>
                </patternFill>
              </fill>
            </x14:dxf>
          </x14:cfRule>
          <x14:cfRule type="expression" priority="354" id="{5678FF4E-8832-4FFD-BEAC-FDC551C2BF8E}">
            <xm:f>Data!$AC$20=10</xm:f>
            <x14:dxf>
              <font>
                <color theme="0"/>
              </font>
              <fill>
                <patternFill>
                  <bgColor rgb="FF00C800"/>
                </patternFill>
              </fill>
            </x14:dxf>
          </x14:cfRule>
          <x14:cfRule type="expression" priority="355" id="{177F2EF4-CAA6-41C7-BA51-0B40735EDFE5}">
            <xm:f>Data!$AC$20=9</xm:f>
            <x14:dxf>
              <font>
                <color theme="0"/>
              </font>
              <fill>
                <patternFill>
                  <bgColor rgb="FF009600"/>
                </patternFill>
              </fill>
            </x14:dxf>
          </x14:cfRule>
          <x14:cfRule type="expression" priority="356" id="{E1D45815-E890-487E-BF2C-896F750EC484}">
            <xm:f>Data!$AC$20=8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expression" priority="357" id="{06A0AA74-7EA0-4B14-8857-4105A3691929}">
            <xm:f>Data!$AC$20=7</xm:f>
            <x14:dxf>
              <font>
                <color theme="0"/>
              </font>
              <fill>
                <patternFill>
                  <bgColor rgb="FF004B00"/>
                </patternFill>
              </fill>
            </x14:dxf>
          </x14:cfRule>
          <x14:cfRule type="expression" priority="358" id="{FEF27CD7-ABE5-4E1E-8C22-548FA84A825D}">
            <xm:f>Data!$AC$20=6</xm:f>
            <x14:dxf>
              <font>
                <color theme="0"/>
              </font>
              <fill>
                <patternFill>
                  <bgColor rgb="FF001900"/>
                </patternFill>
              </fill>
            </x14:dxf>
          </x14:cfRule>
          <x14:cfRule type="expression" priority="359" id="{44E9A59A-DDB0-4477-8120-EA9D3DFB9ECA}">
            <xm:f>Data!$AC$20=5</xm:f>
            <x14:dxf>
              <font>
                <color theme="0"/>
              </font>
              <fill>
                <patternFill>
                  <bgColor rgb="FF320000"/>
                </patternFill>
              </fill>
            </x14:dxf>
          </x14:cfRule>
          <x14:cfRule type="expression" priority="360" id="{3C667065-E6C0-4FC8-9333-8D1191B6F06E}">
            <xm:f>Data!$AC$20=4</xm:f>
            <x14:dxf>
              <font>
                <color theme="0"/>
              </font>
              <fill>
                <patternFill>
                  <bgColor rgb="FF640000"/>
                </patternFill>
              </fill>
            </x14:dxf>
          </x14:cfRule>
          <x14:cfRule type="expression" priority="361" id="{CB92C7DC-77F3-4822-893C-61B4223EF4DC}">
            <xm:f>Data!$AC$20=3</xm:f>
            <x14:dxf>
              <font>
                <color theme="0"/>
              </font>
              <fill>
                <patternFill>
                  <bgColor rgb="FF960000"/>
                </patternFill>
              </fill>
            </x14:dxf>
          </x14:cfRule>
          <x14:cfRule type="expression" priority="362" id="{479592F5-761D-40B4-9F7B-F50DED596E78}">
            <xm:f>Data!$AC$20=2</xm:f>
            <x14:dxf>
              <font>
                <color theme="0"/>
              </font>
              <fill>
                <patternFill>
                  <bgColor rgb="FFC80000"/>
                </patternFill>
              </fill>
            </x14:dxf>
          </x14:cfRule>
          <x14:cfRule type="expression" priority="363" id="{8D67BA8A-9FE1-4B6E-8983-63A1752598D7}">
            <xm:f>Data!$AC$20=1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W10:Y10</xm:sqref>
        </x14:conditionalFormatting>
        <x14:conditionalFormatting xmlns:xm="http://schemas.microsoft.com/office/excel/2006/main">
          <x14:cfRule type="expression" priority="1036" id="{2A78B2EA-4E65-40F1-B81C-FE1F3873D8BB}">
            <xm:f>Data!$AC$7=11</xm:f>
            <x14:dxf>
              <font>
                <color theme="1"/>
              </font>
              <fill>
                <patternFill>
                  <bgColor rgb="FF00FF00"/>
                </patternFill>
              </fill>
            </x14:dxf>
          </x14:cfRule>
          <x14:cfRule type="expression" priority="1037" id="{9F0E47ED-2689-4F93-A6F2-B6A1759FB32B}">
            <xm:f>Data!$AC$7=10</xm:f>
            <x14:dxf>
              <font>
                <color theme="0"/>
              </font>
              <fill>
                <patternFill>
                  <bgColor rgb="FF00C800"/>
                </patternFill>
              </fill>
            </x14:dxf>
          </x14:cfRule>
          <x14:cfRule type="expression" priority="1038" id="{57E34902-E346-40A5-9436-6A16E7A879C1}">
            <xm:f>Data!$AC$7=9</xm:f>
            <x14:dxf>
              <font>
                <color theme="0"/>
              </font>
              <fill>
                <patternFill>
                  <bgColor rgb="FF009600"/>
                </patternFill>
              </fill>
            </x14:dxf>
          </x14:cfRule>
          <x14:cfRule type="expression" priority="1039" id="{5F9072E7-08DF-4B32-8E16-C18251C02808}">
            <xm:f>Data!$AC$7=8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expression" priority="1040" id="{E0DD722B-69CE-471C-818E-5C6B9E3F3803}">
            <xm:f>Data!$AC$7=7</xm:f>
            <x14:dxf>
              <font>
                <color theme="0"/>
              </font>
              <fill>
                <patternFill>
                  <bgColor rgb="FF004B00"/>
                </patternFill>
              </fill>
            </x14:dxf>
          </x14:cfRule>
          <x14:cfRule type="expression" priority="1041" id="{575CCF9B-862A-487B-8A25-886306C5406B}">
            <xm:f>Data!$AC$7=6</xm:f>
            <x14:dxf>
              <font>
                <color theme="0"/>
              </font>
              <fill>
                <patternFill>
                  <bgColor rgb="FF001900"/>
                </patternFill>
              </fill>
            </x14:dxf>
          </x14:cfRule>
          <x14:cfRule type="expression" priority="1042" id="{8A9AAA3E-DC14-43D0-8D73-F0F220EE9634}">
            <xm:f>Data!$AC$7=5</xm:f>
            <x14:dxf>
              <font>
                <color theme="0"/>
              </font>
              <fill>
                <patternFill>
                  <bgColor rgb="FF320000"/>
                </patternFill>
              </fill>
            </x14:dxf>
          </x14:cfRule>
          <x14:cfRule type="expression" priority="1043" id="{2B2952D4-0AAB-4E7A-AC0B-EEBE47427009}">
            <xm:f>Data!$AC$7=4</xm:f>
            <x14:dxf>
              <font>
                <color theme="0"/>
              </font>
              <fill>
                <patternFill>
                  <bgColor rgb="FF640000"/>
                </patternFill>
              </fill>
            </x14:dxf>
          </x14:cfRule>
          <x14:cfRule type="expression" priority="1044" id="{19DC3F9A-26F8-4151-BFE1-FAB05D85F317}">
            <xm:f>Data!$AC$7=3</xm:f>
            <x14:dxf>
              <font>
                <color theme="0"/>
              </font>
              <fill>
                <patternFill>
                  <bgColor rgb="FF960000"/>
                </patternFill>
              </fill>
            </x14:dxf>
          </x14:cfRule>
          <x14:cfRule type="expression" priority="1045" id="{634FE6E1-1BC2-4E2B-ABE2-63D928771E8E}">
            <xm:f>Data!$AC$7=2</xm:f>
            <x14:dxf>
              <font>
                <color theme="0"/>
              </font>
              <fill>
                <patternFill>
                  <bgColor rgb="FFC80000"/>
                </patternFill>
              </fill>
            </x14:dxf>
          </x14:cfRule>
          <x14:cfRule type="expression" priority="1046" id="{F3E79083-1D17-4933-AAF8-C4E23FD38811}">
            <xm:f>Data!$AC$7=1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H4:J4</xm:sqref>
        </x14:conditionalFormatting>
        <x14:conditionalFormatting xmlns:xm="http://schemas.microsoft.com/office/excel/2006/main">
          <x14:cfRule type="expression" priority="265" id="{DAF3EC94-A1A4-49DF-9800-5D4B9AA44260}">
            <xm:f>Data!$AC$28=11</xm:f>
            <x14:dxf>
              <font>
                <color theme="1"/>
              </font>
              <fill>
                <patternFill>
                  <bgColor rgb="FF00FF00"/>
                </patternFill>
              </fill>
            </x14:dxf>
          </x14:cfRule>
          <x14:cfRule type="expression" priority="266" id="{B2155419-387D-4D01-B486-8BC748C49A09}">
            <xm:f>Data!$AC$28=10</xm:f>
            <x14:dxf>
              <font>
                <color theme="0"/>
              </font>
              <fill>
                <patternFill>
                  <bgColor rgb="FF00C800"/>
                </patternFill>
              </fill>
            </x14:dxf>
          </x14:cfRule>
          <x14:cfRule type="expression" priority="267" id="{AC25339C-1D15-4F89-B922-139843317DF1}">
            <xm:f>Data!$AC$28=9</xm:f>
            <x14:dxf>
              <font>
                <color theme="0"/>
              </font>
              <fill>
                <patternFill>
                  <bgColor rgb="FF009600"/>
                </patternFill>
              </fill>
            </x14:dxf>
          </x14:cfRule>
          <x14:cfRule type="expression" priority="268" id="{B511A6C8-D9EE-4EE1-B62F-300FDC10B883}">
            <xm:f>Data!$AC$28=8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expression" priority="269" id="{DBFFAA52-2B66-484D-817E-AC13D2FB09BC}">
            <xm:f>Data!$AC$28=7</xm:f>
            <x14:dxf>
              <font>
                <color theme="0"/>
              </font>
              <fill>
                <patternFill>
                  <bgColor rgb="FF004B00"/>
                </patternFill>
              </fill>
            </x14:dxf>
          </x14:cfRule>
          <x14:cfRule type="expression" priority="270" id="{09813D13-7BD2-43B6-887E-00D614AF029C}">
            <xm:f>Data!$AC$28=6</xm:f>
            <x14:dxf>
              <font>
                <color theme="0"/>
              </font>
              <fill>
                <patternFill>
                  <bgColor rgb="FF001900"/>
                </patternFill>
              </fill>
            </x14:dxf>
          </x14:cfRule>
          <x14:cfRule type="expression" priority="271" id="{CB8C34F4-95A0-4D6C-A8E7-B511E9124AD0}">
            <xm:f>Data!$AC$28=5</xm:f>
            <x14:dxf>
              <font>
                <color theme="0"/>
              </font>
              <fill>
                <patternFill>
                  <bgColor rgb="FF320000"/>
                </patternFill>
              </fill>
            </x14:dxf>
          </x14:cfRule>
          <x14:cfRule type="expression" priority="272" id="{8746A5C6-C066-4ADF-B701-687CBD66535C}">
            <xm:f>Data!$AC$28=4</xm:f>
            <x14:dxf>
              <font>
                <color theme="0"/>
              </font>
              <fill>
                <patternFill>
                  <bgColor rgb="FF640000"/>
                </patternFill>
              </fill>
            </x14:dxf>
          </x14:cfRule>
          <x14:cfRule type="expression" priority="273" id="{337EEBC3-CC67-4D37-8BD4-57FF8B140BAC}">
            <xm:f>Data!$AC$28=3</xm:f>
            <x14:dxf>
              <font>
                <color theme="0"/>
              </font>
              <fill>
                <patternFill>
                  <bgColor rgb="FF960000"/>
                </patternFill>
              </fill>
            </x14:dxf>
          </x14:cfRule>
          <x14:cfRule type="expression" priority="274" id="{14F5A3B5-DA7F-404D-A68E-9302FB3A2192}">
            <xm:f>Data!$AC$28=2</xm:f>
            <x14:dxf>
              <font>
                <color theme="0"/>
              </font>
              <fill>
                <patternFill>
                  <bgColor rgb="FFC80000"/>
                </patternFill>
              </fill>
            </x14:dxf>
          </x14:cfRule>
          <x14:cfRule type="expression" priority="275" id="{0F60D5B1-DF3E-447F-A680-C0F6F71AA1CD}">
            <xm:f>Data!$AC$28=1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W16:Y16</xm:sqref>
        </x14:conditionalFormatting>
        <x14:conditionalFormatting xmlns:xm="http://schemas.microsoft.com/office/excel/2006/main">
          <x14:cfRule type="expression" priority="342" id="{7DDA2B73-495D-49DB-B9FB-C1123DDB1AE6}">
            <xm:f>Data!$AC$21=11</xm:f>
            <x14:dxf>
              <font>
                <color theme="1"/>
              </font>
              <fill>
                <patternFill>
                  <bgColor rgb="FF00FF00"/>
                </patternFill>
              </fill>
            </x14:dxf>
          </x14:cfRule>
          <x14:cfRule type="expression" priority="343" id="{03E620A0-4C81-4004-9F68-8574BCDB7D90}">
            <xm:f>Data!$AC$21=10</xm:f>
            <x14:dxf>
              <font>
                <color theme="0"/>
              </font>
              <fill>
                <patternFill>
                  <bgColor rgb="FF00C800"/>
                </patternFill>
              </fill>
            </x14:dxf>
          </x14:cfRule>
          <x14:cfRule type="expression" priority="344" id="{BBF68E28-C2C5-4F30-A66E-CBACFA5C06C9}">
            <xm:f>Data!$AC$21=9</xm:f>
            <x14:dxf>
              <font>
                <color theme="0"/>
              </font>
              <fill>
                <patternFill>
                  <bgColor rgb="FF009600"/>
                </patternFill>
              </fill>
            </x14:dxf>
          </x14:cfRule>
          <x14:cfRule type="expression" priority="345" id="{ED50D3F2-26BF-441B-8165-1C0B115F0FB9}">
            <xm:f>Data!$AC$21=8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expression" priority="346" id="{4902743A-705B-40D4-914D-B2CE72931B9B}">
            <xm:f>Data!$AC$21=7</xm:f>
            <x14:dxf>
              <font>
                <color theme="0"/>
              </font>
              <fill>
                <patternFill>
                  <bgColor rgb="FF004B00"/>
                </patternFill>
              </fill>
            </x14:dxf>
          </x14:cfRule>
          <x14:cfRule type="expression" priority="347" id="{B692B25A-4B4F-4E1D-9545-8752D9207989}">
            <xm:f>Data!$AC$21=6</xm:f>
            <x14:dxf>
              <font>
                <color theme="0"/>
              </font>
              <fill>
                <patternFill>
                  <bgColor rgb="FF001900"/>
                </patternFill>
              </fill>
            </x14:dxf>
          </x14:cfRule>
          <x14:cfRule type="expression" priority="348" id="{43AF93F8-3A53-44C7-A4AB-21421A88453E}">
            <xm:f>Data!$AC$21=5</xm:f>
            <x14:dxf>
              <font>
                <color theme="0"/>
              </font>
              <fill>
                <patternFill>
                  <bgColor rgb="FF320000"/>
                </patternFill>
              </fill>
            </x14:dxf>
          </x14:cfRule>
          <x14:cfRule type="expression" priority="349" id="{B1BD3351-860F-4334-8215-FBEAD87537CB}">
            <xm:f>Data!$AC$21=4</xm:f>
            <x14:dxf>
              <font>
                <color theme="0"/>
              </font>
              <fill>
                <patternFill>
                  <bgColor rgb="FF640000"/>
                </patternFill>
              </fill>
            </x14:dxf>
          </x14:cfRule>
          <x14:cfRule type="expression" priority="350" id="{DD6B491D-F8FE-4B83-BCEB-9ED0F1487AEA}">
            <xm:f>Data!$AC$21=3</xm:f>
            <x14:dxf>
              <font>
                <color theme="0"/>
              </font>
              <fill>
                <patternFill>
                  <bgColor rgb="FF960000"/>
                </patternFill>
              </fill>
            </x14:dxf>
          </x14:cfRule>
          <x14:cfRule type="expression" priority="351" id="{525D9C43-3A5D-4689-A15B-887ABF632F70}">
            <xm:f>Data!$AC$21=2</xm:f>
            <x14:dxf>
              <font>
                <color theme="0"/>
              </font>
              <fill>
                <patternFill>
                  <bgColor rgb="FFC80000"/>
                </patternFill>
              </fill>
            </x14:dxf>
          </x14:cfRule>
          <x14:cfRule type="expression" priority="352" id="{E13B8809-3A23-4E96-BAD7-3E05FB6B5C0A}">
            <xm:f>Data!$AC$21=1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B16:D16</xm:sqref>
        </x14:conditionalFormatting>
        <x14:conditionalFormatting xmlns:xm="http://schemas.microsoft.com/office/excel/2006/main">
          <x14:cfRule type="expression" priority="331" id="{C2774D17-BAA9-4BDA-A17A-852CEAFB3918}">
            <xm:f>Data!$AC$22=11</xm:f>
            <x14:dxf>
              <font>
                <color theme="1"/>
              </font>
              <fill>
                <patternFill>
                  <bgColor rgb="FF00FF00"/>
                </patternFill>
              </fill>
            </x14:dxf>
          </x14:cfRule>
          <x14:cfRule type="expression" priority="332" id="{B380CDEB-C9C3-44B6-88B5-206C065AA306}">
            <xm:f>Data!$AC$22=10</xm:f>
            <x14:dxf>
              <font>
                <color theme="0"/>
              </font>
              <fill>
                <patternFill>
                  <bgColor rgb="FF00C800"/>
                </patternFill>
              </fill>
            </x14:dxf>
          </x14:cfRule>
          <x14:cfRule type="expression" priority="333" id="{F10E34AE-F82C-4BF9-90BF-A31160138892}">
            <xm:f>Data!$AC$22=9</xm:f>
            <x14:dxf>
              <font>
                <color theme="0"/>
              </font>
              <fill>
                <patternFill>
                  <bgColor rgb="FF009600"/>
                </patternFill>
              </fill>
            </x14:dxf>
          </x14:cfRule>
          <x14:cfRule type="expression" priority="334" id="{DF624AF5-B111-432E-AA5B-505DCE79FFFD}">
            <xm:f>Data!$AC$22=8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expression" priority="335" id="{02B02943-6B42-4C85-93A8-E4136F9D35D2}">
            <xm:f>Data!$AC$22=7</xm:f>
            <x14:dxf>
              <font>
                <color theme="0"/>
              </font>
              <fill>
                <patternFill>
                  <bgColor rgb="FF004B00"/>
                </patternFill>
              </fill>
            </x14:dxf>
          </x14:cfRule>
          <x14:cfRule type="expression" priority="336" id="{B97921CF-72DB-441A-97F2-2F2E814EFCCE}">
            <xm:f>Data!$AC$22=6</xm:f>
            <x14:dxf>
              <font>
                <color theme="0"/>
              </font>
              <fill>
                <patternFill>
                  <bgColor rgb="FF001900"/>
                </patternFill>
              </fill>
            </x14:dxf>
          </x14:cfRule>
          <x14:cfRule type="expression" priority="337" id="{E92C5774-0A4C-47F3-8C51-271BA8536012}">
            <xm:f>Data!$AC$22=5</xm:f>
            <x14:dxf>
              <font>
                <color theme="0"/>
              </font>
              <fill>
                <patternFill>
                  <bgColor rgb="FF320000"/>
                </patternFill>
              </fill>
            </x14:dxf>
          </x14:cfRule>
          <x14:cfRule type="expression" priority="338" id="{5DA2A2E5-E777-4FC6-9FFA-11EE1464BB38}">
            <xm:f>Data!$AC$22=4</xm:f>
            <x14:dxf>
              <font>
                <color theme="0"/>
              </font>
              <fill>
                <patternFill>
                  <bgColor rgb="FF640000"/>
                </patternFill>
              </fill>
            </x14:dxf>
          </x14:cfRule>
          <x14:cfRule type="expression" priority="339" id="{186E3443-C3A0-454F-92E4-E8A162E626F4}">
            <xm:f>Data!$AC$22=3</xm:f>
            <x14:dxf>
              <font>
                <color theme="0"/>
              </font>
              <fill>
                <patternFill>
                  <bgColor rgb="FF960000"/>
                </patternFill>
              </fill>
            </x14:dxf>
          </x14:cfRule>
          <x14:cfRule type="expression" priority="340" id="{6440AE10-8107-4179-A42F-6D2744BE21CE}">
            <xm:f>Data!$AC$22=2</xm:f>
            <x14:dxf>
              <font>
                <color theme="0"/>
              </font>
              <fill>
                <patternFill>
                  <bgColor rgb="FFC80000"/>
                </patternFill>
              </fill>
            </x14:dxf>
          </x14:cfRule>
          <x14:cfRule type="expression" priority="341" id="{503C23CA-5B65-4C82-B640-374A0EAB3CB6}">
            <xm:f>Data!$AC$22=1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E16:G16</xm:sqref>
        </x14:conditionalFormatting>
        <x14:conditionalFormatting xmlns:xm="http://schemas.microsoft.com/office/excel/2006/main">
          <x14:cfRule type="expression" priority="320" id="{0D26ACF9-CF79-4F9F-9DC8-8FE7948C18F7}">
            <xm:f>Data!$AC$23=11</xm:f>
            <x14:dxf>
              <font>
                <color theme="1"/>
              </font>
              <fill>
                <patternFill>
                  <bgColor rgb="FF00FF00"/>
                </patternFill>
              </fill>
            </x14:dxf>
          </x14:cfRule>
          <x14:cfRule type="expression" priority="321" id="{DD1134DB-EF0D-4F06-8DA8-642D00947FAE}">
            <xm:f>Data!$AC$23=10</xm:f>
            <x14:dxf>
              <font>
                <color theme="0"/>
              </font>
              <fill>
                <patternFill>
                  <bgColor rgb="FF00C800"/>
                </patternFill>
              </fill>
            </x14:dxf>
          </x14:cfRule>
          <x14:cfRule type="expression" priority="322" id="{796F7CD0-9C24-418B-9459-E64137ECD9D8}">
            <xm:f>Data!$AC$23=9</xm:f>
            <x14:dxf>
              <font>
                <color theme="0"/>
              </font>
              <fill>
                <patternFill>
                  <bgColor rgb="FF009600"/>
                </patternFill>
              </fill>
            </x14:dxf>
          </x14:cfRule>
          <x14:cfRule type="expression" priority="323" id="{C0EB25C9-522C-4BE8-A247-1FCB035E18E7}">
            <xm:f>Data!$AC$23=8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expression" priority="324" id="{1AB7F779-7E26-4B58-A4CD-FA48179C5A3C}">
            <xm:f>Data!$AC$23=7</xm:f>
            <x14:dxf>
              <font>
                <color theme="0"/>
              </font>
              <fill>
                <patternFill>
                  <bgColor rgb="FF004B00"/>
                </patternFill>
              </fill>
            </x14:dxf>
          </x14:cfRule>
          <x14:cfRule type="expression" priority="325" id="{9AFA1E1C-E403-43A3-8207-F540B60D4824}">
            <xm:f>Data!$AC$23=6</xm:f>
            <x14:dxf>
              <font>
                <color theme="0"/>
              </font>
              <fill>
                <patternFill>
                  <bgColor rgb="FF001900"/>
                </patternFill>
              </fill>
            </x14:dxf>
          </x14:cfRule>
          <x14:cfRule type="expression" priority="326" id="{4A0475AB-0CDA-4D8B-830E-7D50F8B5BEC5}">
            <xm:f>Data!$AC$23=5</xm:f>
            <x14:dxf>
              <font>
                <color theme="0"/>
              </font>
              <fill>
                <patternFill>
                  <bgColor rgb="FF320000"/>
                </patternFill>
              </fill>
            </x14:dxf>
          </x14:cfRule>
          <x14:cfRule type="expression" priority="327" id="{719FB22F-B950-446F-A036-55A94D7800D4}">
            <xm:f>Data!$AC$23=4</xm:f>
            <x14:dxf>
              <font>
                <color theme="0"/>
              </font>
              <fill>
                <patternFill>
                  <bgColor rgb="FF640000"/>
                </patternFill>
              </fill>
            </x14:dxf>
          </x14:cfRule>
          <x14:cfRule type="expression" priority="328" id="{E419A855-F6EC-4B75-A2C3-A8E7D8833B8A}">
            <xm:f>Data!$AC$23=3</xm:f>
            <x14:dxf>
              <font>
                <color theme="0"/>
              </font>
              <fill>
                <patternFill>
                  <bgColor rgb="FF960000"/>
                </patternFill>
              </fill>
            </x14:dxf>
          </x14:cfRule>
          <x14:cfRule type="expression" priority="329" id="{2B79EAD1-3049-430B-9F7B-B5E60B8260DF}">
            <xm:f>Data!$AC$23=2</xm:f>
            <x14:dxf>
              <font>
                <color theme="0"/>
              </font>
              <fill>
                <patternFill>
                  <bgColor rgb="FFC80000"/>
                </patternFill>
              </fill>
            </x14:dxf>
          </x14:cfRule>
          <x14:cfRule type="expression" priority="330" id="{98C69023-9AD6-482F-9B05-1D77459B4071}">
            <xm:f>Data!$AC$23=1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H16:J16</xm:sqref>
        </x14:conditionalFormatting>
        <x14:conditionalFormatting xmlns:xm="http://schemas.microsoft.com/office/excel/2006/main">
          <x14:cfRule type="expression" priority="309" id="{806EC7AB-9E89-4B44-9E79-5B1C448D110B}">
            <xm:f>Data!$AC$24=11</xm:f>
            <x14:dxf>
              <font>
                <color theme="1"/>
              </font>
              <fill>
                <patternFill>
                  <bgColor rgb="FF00FF00"/>
                </patternFill>
              </fill>
            </x14:dxf>
          </x14:cfRule>
          <x14:cfRule type="expression" priority="310" id="{1185D5D8-0E9F-4346-A5DE-426BFBFC652A}">
            <xm:f>Data!$AC$24=10</xm:f>
            <x14:dxf>
              <font>
                <color theme="0"/>
              </font>
              <fill>
                <patternFill>
                  <bgColor rgb="FF00C800"/>
                </patternFill>
              </fill>
            </x14:dxf>
          </x14:cfRule>
          <x14:cfRule type="expression" priority="311" id="{D2B87E60-706D-42CA-9397-BC3EEF3B4B6C}">
            <xm:f>Data!$AC$24=9</xm:f>
            <x14:dxf>
              <font>
                <color theme="0"/>
              </font>
              <fill>
                <patternFill>
                  <bgColor rgb="FF009600"/>
                </patternFill>
              </fill>
            </x14:dxf>
          </x14:cfRule>
          <x14:cfRule type="expression" priority="312" id="{A9A3A194-0B51-4AB9-9C20-29CDF90DCEA3}">
            <xm:f>Data!$AC$24=8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expression" priority="313" id="{CF04D7A1-C3CD-4C33-A71A-E6A12DFD92AD}">
            <xm:f>Data!$AC$24=7</xm:f>
            <x14:dxf>
              <font>
                <color theme="0"/>
              </font>
              <fill>
                <patternFill>
                  <bgColor rgb="FF004B00"/>
                </patternFill>
              </fill>
            </x14:dxf>
          </x14:cfRule>
          <x14:cfRule type="expression" priority="314" id="{AEB66318-C633-4952-9851-0BCE7E04A39A}">
            <xm:f>Data!$AC$24=6</xm:f>
            <x14:dxf>
              <font>
                <color theme="0"/>
              </font>
              <fill>
                <patternFill>
                  <bgColor rgb="FF001900"/>
                </patternFill>
              </fill>
            </x14:dxf>
          </x14:cfRule>
          <x14:cfRule type="expression" priority="315" id="{8337533C-CD19-4383-8580-2ED1642972E0}">
            <xm:f>Data!$AC$24=5</xm:f>
            <x14:dxf>
              <font>
                <color theme="0"/>
              </font>
              <fill>
                <patternFill>
                  <bgColor rgb="FF320000"/>
                </patternFill>
              </fill>
            </x14:dxf>
          </x14:cfRule>
          <x14:cfRule type="expression" priority="316" id="{135F432C-D843-48C4-9350-5EDFCD3BAABF}">
            <xm:f>Data!$AC$24=4</xm:f>
            <x14:dxf>
              <font>
                <color theme="0"/>
              </font>
              <fill>
                <patternFill>
                  <bgColor rgb="FF640000"/>
                </patternFill>
              </fill>
            </x14:dxf>
          </x14:cfRule>
          <x14:cfRule type="expression" priority="317" id="{4B1E2427-911C-493B-89C5-F78A49943B6F}">
            <xm:f>Data!$AC$24=3</xm:f>
            <x14:dxf>
              <font>
                <color theme="0"/>
              </font>
              <fill>
                <patternFill>
                  <bgColor rgb="FF960000"/>
                </patternFill>
              </fill>
            </x14:dxf>
          </x14:cfRule>
          <x14:cfRule type="expression" priority="318" id="{9C67D283-375F-4BB2-A99F-A3B08227CFB2}">
            <xm:f>Data!$AC$24=2</xm:f>
            <x14:dxf>
              <font>
                <color theme="0"/>
              </font>
              <fill>
                <patternFill>
                  <bgColor rgb="FFC80000"/>
                </patternFill>
              </fill>
            </x14:dxf>
          </x14:cfRule>
          <x14:cfRule type="expression" priority="319" id="{C290FA7F-1AAE-48B2-A67A-FC73D2131708}">
            <xm:f>Data!$AC$24=1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K16:M16</xm:sqref>
        </x14:conditionalFormatting>
        <x14:conditionalFormatting xmlns:xm="http://schemas.microsoft.com/office/excel/2006/main">
          <x14:cfRule type="expression" priority="298" id="{DF08E147-2CA0-4FEE-80B3-9F6CB989A155}">
            <xm:f>Data!$AC$25=11</xm:f>
            <x14:dxf>
              <font>
                <color theme="1"/>
              </font>
              <fill>
                <patternFill>
                  <bgColor rgb="FF00FF00"/>
                </patternFill>
              </fill>
            </x14:dxf>
          </x14:cfRule>
          <x14:cfRule type="expression" priority="299" id="{68E13889-4785-4880-AACC-6A2B0A0E0788}">
            <xm:f>Data!$AC$25=10</xm:f>
            <x14:dxf>
              <font>
                <color theme="0"/>
              </font>
              <fill>
                <patternFill>
                  <bgColor rgb="FF00C800"/>
                </patternFill>
              </fill>
            </x14:dxf>
          </x14:cfRule>
          <x14:cfRule type="expression" priority="300" id="{8B16A1C0-7CE4-4C7F-9E4F-384879AAA145}">
            <xm:f>Data!$AC$25=9</xm:f>
            <x14:dxf>
              <font>
                <color theme="0"/>
              </font>
              <fill>
                <patternFill>
                  <bgColor rgb="FF009600"/>
                </patternFill>
              </fill>
            </x14:dxf>
          </x14:cfRule>
          <x14:cfRule type="expression" priority="301" id="{5A63C849-10A1-4673-9B16-13C5E6BCF126}">
            <xm:f>Data!$AC$25=8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expression" priority="302" id="{C95AB79F-0E73-48E7-B37C-32E8341042CF}">
            <xm:f>Data!$AC$25=7</xm:f>
            <x14:dxf>
              <font>
                <color theme="0"/>
              </font>
              <fill>
                <patternFill>
                  <bgColor rgb="FF004B00"/>
                </patternFill>
              </fill>
            </x14:dxf>
          </x14:cfRule>
          <x14:cfRule type="expression" priority="303" id="{646B1833-E837-47E6-B3FF-71E6F69B09B0}">
            <xm:f>Data!$AC$25=6</xm:f>
            <x14:dxf>
              <font>
                <color theme="0"/>
              </font>
              <fill>
                <patternFill>
                  <bgColor rgb="FF001900"/>
                </patternFill>
              </fill>
            </x14:dxf>
          </x14:cfRule>
          <x14:cfRule type="expression" priority="304" id="{E479F9F4-7A6D-42FB-9DAC-8863E3DE25C6}">
            <xm:f>Data!$AC$25=5</xm:f>
            <x14:dxf>
              <font>
                <color theme="0"/>
              </font>
              <fill>
                <patternFill>
                  <bgColor rgb="FF320000"/>
                </patternFill>
              </fill>
            </x14:dxf>
          </x14:cfRule>
          <x14:cfRule type="expression" priority="305" id="{76CC0FC9-6FB0-4E2A-9DE0-D857F2F371C0}">
            <xm:f>Data!$AC$25=4</xm:f>
            <x14:dxf>
              <font>
                <color theme="0"/>
              </font>
              <fill>
                <patternFill>
                  <bgColor rgb="FF640000"/>
                </patternFill>
              </fill>
            </x14:dxf>
          </x14:cfRule>
          <x14:cfRule type="expression" priority="306" id="{61FE362C-C9BD-499B-88E7-A032838BF264}">
            <xm:f>Data!$AC$25=3</xm:f>
            <x14:dxf>
              <font>
                <color theme="0"/>
              </font>
              <fill>
                <patternFill>
                  <bgColor rgb="FF960000"/>
                </patternFill>
              </fill>
            </x14:dxf>
          </x14:cfRule>
          <x14:cfRule type="expression" priority="307" id="{4B43F1E2-F877-46C1-81B8-3DB8A9F1D7EF}">
            <xm:f>Data!$AC$25=2</xm:f>
            <x14:dxf>
              <font>
                <color theme="0"/>
              </font>
              <fill>
                <patternFill>
                  <bgColor rgb="FFC80000"/>
                </patternFill>
              </fill>
            </x14:dxf>
          </x14:cfRule>
          <x14:cfRule type="expression" priority="308" id="{8B0560C2-D9AB-4B14-A8DB-7F73203F4A3C}">
            <xm:f>Data!$AC$25=1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N16:P16</xm:sqref>
        </x14:conditionalFormatting>
        <x14:conditionalFormatting xmlns:xm="http://schemas.microsoft.com/office/excel/2006/main">
          <x14:cfRule type="expression" priority="287" id="{C10FE938-A5D6-4F42-A0FE-0F6A1587C894}">
            <xm:f>Data!$AC$26=11</xm:f>
            <x14:dxf>
              <font>
                <color theme="1"/>
              </font>
              <fill>
                <patternFill>
                  <bgColor rgb="FF00FF00"/>
                </patternFill>
              </fill>
            </x14:dxf>
          </x14:cfRule>
          <x14:cfRule type="expression" priority="288" id="{2C9F813B-3E05-43B3-A225-089335CD84DF}">
            <xm:f>Data!$AC$26=10</xm:f>
            <x14:dxf>
              <font>
                <color theme="0"/>
              </font>
              <fill>
                <patternFill>
                  <bgColor rgb="FF00C800"/>
                </patternFill>
              </fill>
            </x14:dxf>
          </x14:cfRule>
          <x14:cfRule type="expression" priority="289" id="{5575B76F-074C-425F-94AD-E01260400630}">
            <xm:f>Data!$AC$26=9</xm:f>
            <x14:dxf>
              <font>
                <color theme="0"/>
              </font>
              <fill>
                <patternFill>
                  <bgColor rgb="FF009600"/>
                </patternFill>
              </fill>
            </x14:dxf>
          </x14:cfRule>
          <x14:cfRule type="expression" priority="290" id="{BF7EB18D-B790-4C0C-86C9-42E6D560B5D9}">
            <xm:f>Data!$AC$26=8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expression" priority="291" id="{C1D11B73-AD15-40CC-96BF-8E2A81ECCCF5}">
            <xm:f>Data!$AC$26=7</xm:f>
            <x14:dxf>
              <font>
                <color theme="0"/>
              </font>
              <fill>
                <patternFill>
                  <bgColor rgb="FF004B00"/>
                </patternFill>
              </fill>
            </x14:dxf>
          </x14:cfRule>
          <x14:cfRule type="expression" priority="292" id="{2016A28C-BC3F-4207-B126-B0975D18C668}">
            <xm:f>Data!$AC$26=6</xm:f>
            <x14:dxf>
              <font>
                <color theme="0"/>
              </font>
              <fill>
                <patternFill>
                  <bgColor rgb="FF001900"/>
                </patternFill>
              </fill>
            </x14:dxf>
          </x14:cfRule>
          <x14:cfRule type="expression" priority="293" id="{7E37E250-76E1-4D21-85DE-7278CA424724}">
            <xm:f>Data!$AC$26=5</xm:f>
            <x14:dxf>
              <font>
                <color theme="0"/>
              </font>
              <fill>
                <patternFill>
                  <bgColor rgb="FF320000"/>
                </patternFill>
              </fill>
            </x14:dxf>
          </x14:cfRule>
          <x14:cfRule type="expression" priority="294" id="{4887510C-DA3C-4C5A-B5DA-5CE8DE18D2A7}">
            <xm:f>Data!$AC$26=4</xm:f>
            <x14:dxf>
              <font>
                <color theme="0"/>
              </font>
              <fill>
                <patternFill>
                  <bgColor rgb="FF640000"/>
                </patternFill>
              </fill>
            </x14:dxf>
          </x14:cfRule>
          <x14:cfRule type="expression" priority="295" id="{C120544D-E3C8-4B71-8FA9-502255A0CCE7}">
            <xm:f>Data!$AC$26=3</xm:f>
            <x14:dxf>
              <font>
                <color theme="0"/>
              </font>
              <fill>
                <patternFill>
                  <bgColor rgb="FF960000"/>
                </patternFill>
              </fill>
            </x14:dxf>
          </x14:cfRule>
          <x14:cfRule type="expression" priority="296" id="{BD5CC5A6-870A-4042-ACFE-262261C46E9D}">
            <xm:f>Data!$AC$26=2</xm:f>
            <x14:dxf>
              <font>
                <color theme="0"/>
              </font>
              <fill>
                <patternFill>
                  <bgColor rgb="FFC80000"/>
                </patternFill>
              </fill>
            </x14:dxf>
          </x14:cfRule>
          <x14:cfRule type="expression" priority="297" id="{8E8835AF-7A16-4B0D-8877-EEB5C28951A5}">
            <xm:f>Data!$AC$26=1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Q16:S16</xm:sqref>
        </x14:conditionalFormatting>
        <x14:conditionalFormatting xmlns:xm="http://schemas.microsoft.com/office/excel/2006/main">
          <x14:cfRule type="expression" priority="276" id="{2D5E33BC-8B40-4291-A31D-69389514F902}">
            <xm:f>Data!$AC$27=11</xm:f>
            <x14:dxf>
              <font>
                <color theme="1"/>
              </font>
              <fill>
                <patternFill>
                  <bgColor rgb="FF00FF00"/>
                </patternFill>
              </fill>
            </x14:dxf>
          </x14:cfRule>
          <x14:cfRule type="expression" priority="277" id="{ABBA5349-76AA-4A7E-BFD4-86DECEA5E974}">
            <xm:f>Data!$AC$27=10</xm:f>
            <x14:dxf>
              <font>
                <color theme="0"/>
              </font>
              <fill>
                <patternFill>
                  <bgColor rgb="FF00C800"/>
                </patternFill>
              </fill>
            </x14:dxf>
          </x14:cfRule>
          <x14:cfRule type="expression" priority="278" id="{84C42325-E2F9-442E-A15E-B4821C7EF44A}">
            <xm:f>Data!$AC$27=9</xm:f>
            <x14:dxf>
              <font>
                <color theme="0"/>
              </font>
              <fill>
                <patternFill>
                  <bgColor rgb="FF009600"/>
                </patternFill>
              </fill>
            </x14:dxf>
          </x14:cfRule>
          <x14:cfRule type="expression" priority="279" id="{B93B0BAA-50FD-4964-B2D3-4AB52C20B4FE}">
            <xm:f>Data!$AC$27=8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expression" priority="280" id="{D1AB74F8-1E9D-413F-A84C-B093B569506E}">
            <xm:f>Data!$AC$27=7</xm:f>
            <x14:dxf>
              <font>
                <color theme="0"/>
              </font>
              <fill>
                <patternFill>
                  <bgColor rgb="FF004B00"/>
                </patternFill>
              </fill>
            </x14:dxf>
          </x14:cfRule>
          <x14:cfRule type="expression" priority="281" id="{4A9F587C-E21E-4431-A3C5-7BCEAED914E5}">
            <xm:f>Data!$AC$27=6</xm:f>
            <x14:dxf>
              <font>
                <color theme="0"/>
              </font>
              <fill>
                <patternFill>
                  <bgColor rgb="FF001900"/>
                </patternFill>
              </fill>
            </x14:dxf>
          </x14:cfRule>
          <x14:cfRule type="expression" priority="282" id="{932AC533-90F2-48D9-8654-B5437551E259}">
            <xm:f>Data!$AC$27=5</xm:f>
            <x14:dxf>
              <font>
                <color theme="0"/>
              </font>
              <fill>
                <patternFill>
                  <bgColor rgb="FF320000"/>
                </patternFill>
              </fill>
            </x14:dxf>
          </x14:cfRule>
          <x14:cfRule type="expression" priority="283" id="{23C4739A-55A2-4D6F-8032-90659B75D75F}">
            <xm:f>Data!$AC$27=4</xm:f>
            <x14:dxf>
              <font>
                <color theme="0"/>
              </font>
              <fill>
                <patternFill>
                  <bgColor rgb="FF640000"/>
                </patternFill>
              </fill>
            </x14:dxf>
          </x14:cfRule>
          <x14:cfRule type="expression" priority="284" id="{84966BF4-D282-4F7D-B563-9E491067981A}">
            <xm:f>Data!$AC$27=3</xm:f>
            <x14:dxf>
              <font>
                <color theme="0"/>
              </font>
              <fill>
                <patternFill>
                  <bgColor rgb="FF960000"/>
                </patternFill>
              </fill>
            </x14:dxf>
          </x14:cfRule>
          <x14:cfRule type="expression" priority="285" id="{B904B790-1976-47B5-8919-12BC1A3C690F}">
            <xm:f>Data!$AC$27=2</xm:f>
            <x14:dxf>
              <font>
                <color theme="0"/>
              </font>
              <fill>
                <patternFill>
                  <bgColor rgb="FFC80000"/>
                </patternFill>
              </fill>
            </x14:dxf>
          </x14:cfRule>
          <x14:cfRule type="expression" priority="286" id="{497F41A1-DCEC-4CBF-96B0-50E377D005BA}">
            <xm:f>Data!$AC$27=1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T16:V16</xm:sqref>
        </x14:conditionalFormatting>
        <x14:conditionalFormatting xmlns:xm="http://schemas.microsoft.com/office/excel/2006/main">
          <x14:cfRule type="expression" priority="177" id="{3C46E971-1D07-4F64-8032-5E7AC5FB87D0}">
            <xm:f>Data!$AC$36=11</xm:f>
            <x14:dxf>
              <font>
                <color theme="1"/>
              </font>
              <fill>
                <patternFill>
                  <bgColor rgb="FF00FF00"/>
                </patternFill>
              </fill>
            </x14:dxf>
          </x14:cfRule>
          <x14:cfRule type="expression" priority="178" id="{F7393AAB-4ABC-4120-9770-C57B87EF0D94}">
            <xm:f>Data!$AC$36=10</xm:f>
            <x14:dxf>
              <font>
                <color theme="0"/>
              </font>
              <fill>
                <patternFill>
                  <bgColor rgb="FF00C800"/>
                </patternFill>
              </fill>
            </x14:dxf>
          </x14:cfRule>
          <x14:cfRule type="expression" priority="179" id="{65C09668-E1F4-4F60-A8E0-8AE1091FF388}">
            <xm:f>Data!$AC$36=9</xm:f>
            <x14:dxf>
              <font>
                <color theme="0"/>
              </font>
              <fill>
                <patternFill>
                  <bgColor rgb="FF009600"/>
                </patternFill>
              </fill>
            </x14:dxf>
          </x14:cfRule>
          <x14:cfRule type="expression" priority="180" id="{37F3AFF8-76F5-47FD-970E-C95B4C094CC1}">
            <xm:f>Data!$AC$36=8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expression" priority="181" id="{4A70E574-2282-4EC1-9335-2AEF927ACF13}">
            <xm:f>Data!$AC$36=7</xm:f>
            <x14:dxf>
              <font>
                <color theme="0"/>
              </font>
              <fill>
                <patternFill>
                  <bgColor rgb="FF004B00"/>
                </patternFill>
              </fill>
            </x14:dxf>
          </x14:cfRule>
          <x14:cfRule type="expression" priority="182" id="{619B7D7B-6E65-4FEA-B37B-BD2A29DA28E3}">
            <xm:f>Data!$AC$36=6</xm:f>
            <x14:dxf>
              <font>
                <color theme="0"/>
              </font>
              <fill>
                <patternFill>
                  <bgColor rgb="FF001900"/>
                </patternFill>
              </fill>
            </x14:dxf>
          </x14:cfRule>
          <x14:cfRule type="expression" priority="183" id="{4192CB95-1409-479A-98B6-A7939AB76E55}">
            <xm:f>Data!$AC$36=5</xm:f>
            <x14:dxf>
              <font>
                <color theme="0"/>
              </font>
              <fill>
                <patternFill>
                  <bgColor rgb="FF320000"/>
                </patternFill>
              </fill>
            </x14:dxf>
          </x14:cfRule>
          <x14:cfRule type="expression" priority="184" id="{7E31C5FF-3F08-48B3-B452-473317B871E2}">
            <xm:f>Data!$AC$36=4</xm:f>
            <x14:dxf>
              <font>
                <color theme="0"/>
              </font>
              <fill>
                <patternFill>
                  <bgColor rgb="FF640000"/>
                </patternFill>
              </fill>
            </x14:dxf>
          </x14:cfRule>
          <x14:cfRule type="expression" priority="185" id="{894329A0-AB2D-49F5-A227-2F9DEB9FA10B}">
            <xm:f>Data!$AC$36=3</xm:f>
            <x14:dxf>
              <font>
                <color theme="0"/>
              </font>
              <fill>
                <patternFill>
                  <bgColor rgb="FF960000"/>
                </patternFill>
              </fill>
            </x14:dxf>
          </x14:cfRule>
          <x14:cfRule type="expression" priority="186" id="{EAF8C39B-45DB-4F11-8C38-82D290B41B14}">
            <xm:f>Data!$AC$36=2</xm:f>
            <x14:dxf>
              <font>
                <color theme="0"/>
              </font>
              <fill>
                <patternFill>
                  <bgColor rgb="FFC80000"/>
                </patternFill>
              </fill>
            </x14:dxf>
          </x14:cfRule>
          <x14:cfRule type="expression" priority="187" id="{F54B44F6-5EA7-4230-B0BF-7924CD983B89}">
            <xm:f>Data!$AC$36=1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W22:Y22</xm:sqref>
        </x14:conditionalFormatting>
        <x14:conditionalFormatting xmlns:xm="http://schemas.microsoft.com/office/excel/2006/main">
          <x14:cfRule type="expression" priority="254" id="{DC188323-5D96-4320-A774-502D9323DF16}">
            <xm:f>Data!$AC$29=11</xm:f>
            <x14:dxf>
              <font>
                <color theme="1"/>
              </font>
              <fill>
                <patternFill>
                  <bgColor rgb="FF00FF00"/>
                </patternFill>
              </fill>
            </x14:dxf>
          </x14:cfRule>
          <x14:cfRule type="expression" priority="255" id="{51759123-0DC3-4E8B-9D30-0BCA5E6F60D9}">
            <xm:f>Data!$AC$29=10</xm:f>
            <x14:dxf>
              <font>
                <color theme="0"/>
              </font>
              <fill>
                <patternFill>
                  <bgColor rgb="FF00C800"/>
                </patternFill>
              </fill>
            </x14:dxf>
          </x14:cfRule>
          <x14:cfRule type="expression" priority="256" id="{EB92D8C3-FEF2-4743-8406-19749B7D4080}">
            <xm:f>Data!$AC$29=9</xm:f>
            <x14:dxf>
              <font>
                <color theme="0"/>
              </font>
              <fill>
                <patternFill>
                  <bgColor rgb="FF009600"/>
                </patternFill>
              </fill>
            </x14:dxf>
          </x14:cfRule>
          <x14:cfRule type="expression" priority="257" id="{A5FE139A-BB4D-485A-8928-BC28BC57F97B}">
            <xm:f>Data!$AC$29=8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expression" priority="258" id="{9F6D0153-C065-4C0C-AAC6-471653DF5CF5}">
            <xm:f>Data!$AC$29=7</xm:f>
            <x14:dxf>
              <font>
                <color theme="0"/>
              </font>
              <fill>
                <patternFill>
                  <bgColor rgb="FF004B00"/>
                </patternFill>
              </fill>
            </x14:dxf>
          </x14:cfRule>
          <x14:cfRule type="expression" priority="259" id="{A215E65D-6B93-42BC-ADEB-4EE094988011}">
            <xm:f>Data!$AC$29=6</xm:f>
            <x14:dxf>
              <font>
                <color theme="0"/>
              </font>
              <fill>
                <patternFill>
                  <bgColor rgb="FF001900"/>
                </patternFill>
              </fill>
            </x14:dxf>
          </x14:cfRule>
          <x14:cfRule type="expression" priority="260" id="{9E6481AE-072C-49F1-81FD-9ACA42CAB5A0}">
            <xm:f>Data!$AC$29=5</xm:f>
            <x14:dxf>
              <font>
                <color theme="0"/>
              </font>
              <fill>
                <patternFill>
                  <bgColor rgb="FF320000"/>
                </patternFill>
              </fill>
            </x14:dxf>
          </x14:cfRule>
          <x14:cfRule type="expression" priority="261" id="{911B22A9-B290-4172-9E0D-7AE8DDE676DB}">
            <xm:f>Data!$AC$29=4</xm:f>
            <x14:dxf>
              <font>
                <color theme="0"/>
              </font>
              <fill>
                <patternFill>
                  <bgColor rgb="FF640000"/>
                </patternFill>
              </fill>
            </x14:dxf>
          </x14:cfRule>
          <x14:cfRule type="expression" priority="262" id="{E8EA395D-B5D1-43FB-A21D-23C5E1E4F848}">
            <xm:f>Data!$AC$29=3</xm:f>
            <x14:dxf>
              <font>
                <color theme="0"/>
              </font>
              <fill>
                <patternFill>
                  <bgColor rgb="FF960000"/>
                </patternFill>
              </fill>
            </x14:dxf>
          </x14:cfRule>
          <x14:cfRule type="expression" priority="263" id="{03BB72D1-CC96-49F5-A499-40A7F91F8F1C}">
            <xm:f>Data!$AC$29=2</xm:f>
            <x14:dxf>
              <font>
                <color theme="0"/>
              </font>
              <fill>
                <patternFill>
                  <bgColor rgb="FFC80000"/>
                </patternFill>
              </fill>
            </x14:dxf>
          </x14:cfRule>
          <x14:cfRule type="expression" priority="264" id="{D1D2EB92-5878-4DAE-A579-5582DACACE49}">
            <xm:f>Data!$AC$29=1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B22:D22</xm:sqref>
        </x14:conditionalFormatting>
        <x14:conditionalFormatting xmlns:xm="http://schemas.microsoft.com/office/excel/2006/main">
          <x14:cfRule type="expression" priority="243" id="{F56CE134-EABE-4F7E-B18E-73B1628A51A1}">
            <xm:f>Data!$AC$30=11</xm:f>
            <x14:dxf>
              <font>
                <color theme="1"/>
              </font>
              <fill>
                <patternFill>
                  <bgColor rgb="FF00FF00"/>
                </patternFill>
              </fill>
            </x14:dxf>
          </x14:cfRule>
          <x14:cfRule type="expression" priority="244" id="{7FF48A6D-BDEB-4294-9DA9-C072B43BC4D7}">
            <xm:f>Data!$AC$30=10</xm:f>
            <x14:dxf>
              <font>
                <color theme="0"/>
              </font>
              <fill>
                <patternFill>
                  <bgColor rgb="FF00C800"/>
                </patternFill>
              </fill>
            </x14:dxf>
          </x14:cfRule>
          <x14:cfRule type="expression" priority="245" id="{13DE5353-C018-43B5-96C3-AC26E3893D17}">
            <xm:f>Data!$AC$30=9</xm:f>
            <x14:dxf>
              <font>
                <color theme="0"/>
              </font>
              <fill>
                <patternFill>
                  <bgColor rgb="FF009600"/>
                </patternFill>
              </fill>
            </x14:dxf>
          </x14:cfRule>
          <x14:cfRule type="expression" priority="246" id="{F486D968-EB26-4952-B501-AC6D9C79A880}">
            <xm:f>Data!$AC$30=8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expression" priority="247" id="{475D3BA4-F3C5-4C46-B3BE-27D20EC54A47}">
            <xm:f>Data!$AC$30=7</xm:f>
            <x14:dxf>
              <font>
                <color theme="0"/>
              </font>
              <fill>
                <patternFill>
                  <bgColor rgb="FF004B00"/>
                </patternFill>
              </fill>
            </x14:dxf>
          </x14:cfRule>
          <x14:cfRule type="expression" priority="248" id="{AC1859E5-F794-4ADC-A143-9DCD169DC8C5}">
            <xm:f>Data!$AC$30=6</xm:f>
            <x14:dxf>
              <font>
                <color theme="0"/>
              </font>
              <fill>
                <patternFill>
                  <bgColor rgb="FF001900"/>
                </patternFill>
              </fill>
            </x14:dxf>
          </x14:cfRule>
          <x14:cfRule type="expression" priority="249" id="{485760A0-DBA9-4F6D-95FB-C7B7D7D23F00}">
            <xm:f>Data!$AC$30=5</xm:f>
            <x14:dxf>
              <font>
                <color theme="0"/>
              </font>
              <fill>
                <patternFill>
                  <bgColor rgb="FF320000"/>
                </patternFill>
              </fill>
            </x14:dxf>
          </x14:cfRule>
          <x14:cfRule type="expression" priority="250" id="{2336B342-B752-419E-B0C6-D283276C7AA6}">
            <xm:f>Data!$AC$30=4</xm:f>
            <x14:dxf>
              <font>
                <color theme="0"/>
              </font>
              <fill>
                <patternFill>
                  <bgColor rgb="FF640000"/>
                </patternFill>
              </fill>
            </x14:dxf>
          </x14:cfRule>
          <x14:cfRule type="expression" priority="251" id="{806083A4-79DE-47FB-A8C2-403B4E7CB3FE}">
            <xm:f>Data!$AC$30=3</xm:f>
            <x14:dxf>
              <font>
                <color theme="0"/>
              </font>
              <fill>
                <patternFill>
                  <bgColor rgb="FF960000"/>
                </patternFill>
              </fill>
            </x14:dxf>
          </x14:cfRule>
          <x14:cfRule type="expression" priority="252" id="{B24F7A59-7F25-4B8D-8899-D99C8003C8D4}">
            <xm:f>Data!$AC$30=2</xm:f>
            <x14:dxf>
              <font>
                <color theme="0"/>
              </font>
              <fill>
                <patternFill>
                  <bgColor rgb="FFC80000"/>
                </patternFill>
              </fill>
            </x14:dxf>
          </x14:cfRule>
          <x14:cfRule type="expression" priority="253" id="{555EC4B9-6B59-4DF0-AAFA-5B8AC1EA9272}">
            <xm:f>Data!$AC$30=1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E22:G22</xm:sqref>
        </x14:conditionalFormatting>
        <x14:conditionalFormatting xmlns:xm="http://schemas.microsoft.com/office/excel/2006/main">
          <x14:cfRule type="expression" priority="232" id="{A95BE48C-CD62-4268-861F-57AD60782862}">
            <xm:f>Data!$AC$31=11</xm:f>
            <x14:dxf>
              <font>
                <color theme="1"/>
              </font>
              <fill>
                <patternFill>
                  <bgColor rgb="FF00FF00"/>
                </patternFill>
              </fill>
            </x14:dxf>
          </x14:cfRule>
          <x14:cfRule type="expression" priority="233" id="{D4F09E6B-E870-4C1F-B40E-F464E2CACDA2}">
            <xm:f>Data!$AC$31=10</xm:f>
            <x14:dxf>
              <font>
                <color theme="0"/>
              </font>
              <fill>
                <patternFill>
                  <bgColor rgb="FF00C800"/>
                </patternFill>
              </fill>
            </x14:dxf>
          </x14:cfRule>
          <x14:cfRule type="expression" priority="234" id="{8A00D9BC-B0D7-43D0-8E9D-7693A2ADAE44}">
            <xm:f>Data!$AC$31=9</xm:f>
            <x14:dxf>
              <font>
                <color theme="0"/>
              </font>
              <fill>
                <patternFill>
                  <bgColor rgb="FF009600"/>
                </patternFill>
              </fill>
            </x14:dxf>
          </x14:cfRule>
          <x14:cfRule type="expression" priority="235" id="{0E529F44-2743-411F-A549-D3560988A4D7}">
            <xm:f>Data!$AC$31=8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expression" priority="236" id="{801CDA4F-8ABC-4442-820C-937AAE8EF91D}">
            <xm:f>Data!$AC$31=7</xm:f>
            <x14:dxf>
              <font>
                <color theme="0"/>
              </font>
              <fill>
                <patternFill>
                  <bgColor rgb="FF004B00"/>
                </patternFill>
              </fill>
            </x14:dxf>
          </x14:cfRule>
          <x14:cfRule type="expression" priority="237" id="{6B9A5773-0A3D-40A8-B0FC-358DBCFAC37A}">
            <xm:f>Data!$AC$31=6</xm:f>
            <x14:dxf>
              <font>
                <color theme="0"/>
              </font>
              <fill>
                <patternFill>
                  <bgColor rgb="FF001900"/>
                </patternFill>
              </fill>
            </x14:dxf>
          </x14:cfRule>
          <x14:cfRule type="expression" priority="238" id="{C24AF342-2A11-4BEB-9050-F7FA7C434D27}">
            <xm:f>Data!$AC$31=5</xm:f>
            <x14:dxf>
              <font>
                <color theme="0"/>
              </font>
              <fill>
                <patternFill>
                  <bgColor rgb="FF320000"/>
                </patternFill>
              </fill>
            </x14:dxf>
          </x14:cfRule>
          <x14:cfRule type="expression" priority="239" id="{A94DA8CE-9BEA-4F06-95BA-BCB67A35252A}">
            <xm:f>Data!$AC$31=4</xm:f>
            <x14:dxf>
              <font>
                <color theme="0"/>
              </font>
              <fill>
                <patternFill>
                  <bgColor rgb="FF640000"/>
                </patternFill>
              </fill>
            </x14:dxf>
          </x14:cfRule>
          <x14:cfRule type="expression" priority="240" id="{CEDED7F1-483E-44DF-B5E3-92FDCAC4F8A5}">
            <xm:f>Data!$AC$31=3</xm:f>
            <x14:dxf>
              <font>
                <color theme="0"/>
              </font>
              <fill>
                <patternFill>
                  <bgColor rgb="FF960000"/>
                </patternFill>
              </fill>
            </x14:dxf>
          </x14:cfRule>
          <x14:cfRule type="expression" priority="241" id="{C8757DEB-F278-44C3-A57B-C9CC54C2779F}">
            <xm:f>Data!$AC$31=2</xm:f>
            <x14:dxf>
              <font>
                <color theme="0"/>
              </font>
              <fill>
                <patternFill>
                  <bgColor rgb="FFC80000"/>
                </patternFill>
              </fill>
            </x14:dxf>
          </x14:cfRule>
          <x14:cfRule type="expression" priority="242" id="{8075ADC6-FB4B-451F-B175-15114DBB48B8}">
            <xm:f>Data!$AC$31=1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H22:J22</xm:sqref>
        </x14:conditionalFormatting>
        <x14:conditionalFormatting xmlns:xm="http://schemas.microsoft.com/office/excel/2006/main">
          <x14:cfRule type="expression" priority="221" id="{C39A95BE-8CD6-421C-BBEE-104B8DF338A8}">
            <xm:f>Data!$AC$32=11</xm:f>
            <x14:dxf>
              <font>
                <color theme="1"/>
              </font>
              <fill>
                <patternFill>
                  <bgColor rgb="FF00FF00"/>
                </patternFill>
              </fill>
            </x14:dxf>
          </x14:cfRule>
          <x14:cfRule type="expression" priority="222" id="{C14E5E79-D605-44DB-B3DD-7B191D90DFF7}">
            <xm:f>Data!$AC$32=10</xm:f>
            <x14:dxf>
              <font>
                <color theme="0"/>
              </font>
              <fill>
                <patternFill>
                  <bgColor rgb="FF00C800"/>
                </patternFill>
              </fill>
            </x14:dxf>
          </x14:cfRule>
          <x14:cfRule type="expression" priority="223" id="{01106FEA-EC77-4AC1-88FF-814C3502CB9A}">
            <xm:f>Data!$AC$32=9</xm:f>
            <x14:dxf>
              <font>
                <color theme="0"/>
              </font>
              <fill>
                <patternFill>
                  <bgColor rgb="FF009600"/>
                </patternFill>
              </fill>
            </x14:dxf>
          </x14:cfRule>
          <x14:cfRule type="expression" priority="224" id="{D2A97AAB-FADB-4A01-BC52-BEA1FF9C81CB}">
            <xm:f>Data!$AC$32=8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expression" priority="225" id="{CE2A3B88-53C9-4E9A-9E71-4D66F022D060}">
            <xm:f>Data!$AC$32=7</xm:f>
            <x14:dxf>
              <font>
                <color theme="0"/>
              </font>
              <fill>
                <patternFill>
                  <bgColor rgb="FF004B00"/>
                </patternFill>
              </fill>
            </x14:dxf>
          </x14:cfRule>
          <x14:cfRule type="expression" priority="226" id="{3536E57C-A1E1-4AD1-B933-C27C0B3A7BE9}">
            <xm:f>Data!$AC$32=6</xm:f>
            <x14:dxf>
              <font>
                <color theme="0"/>
              </font>
              <fill>
                <patternFill>
                  <bgColor rgb="FF001900"/>
                </patternFill>
              </fill>
            </x14:dxf>
          </x14:cfRule>
          <x14:cfRule type="expression" priority="227" id="{DAC3F1D6-879E-4F77-A9DF-1BC6DC0BA5E3}">
            <xm:f>Data!$AC$32=5</xm:f>
            <x14:dxf>
              <font>
                <color theme="0"/>
              </font>
              <fill>
                <patternFill>
                  <bgColor rgb="FF320000"/>
                </patternFill>
              </fill>
            </x14:dxf>
          </x14:cfRule>
          <x14:cfRule type="expression" priority="228" id="{3C0DB0AF-5DBD-4C8F-B445-F8D5E53BA0C7}">
            <xm:f>Data!$AC$32=4</xm:f>
            <x14:dxf>
              <font>
                <color theme="0"/>
              </font>
              <fill>
                <patternFill>
                  <bgColor rgb="FF640000"/>
                </patternFill>
              </fill>
            </x14:dxf>
          </x14:cfRule>
          <x14:cfRule type="expression" priority="229" id="{2A8EF0FB-FBDC-40CC-9026-9D4829D30233}">
            <xm:f>Data!$AC$32=3</xm:f>
            <x14:dxf>
              <font>
                <color theme="0"/>
              </font>
              <fill>
                <patternFill>
                  <bgColor rgb="FF960000"/>
                </patternFill>
              </fill>
            </x14:dxf>
          </x14:cfRule>
          <x14:cfRule type="expression" priority="230" id="{2D8AF79D-F5E7-47A7-85C8-395D6CC95029}">
            <xm:f>Data!$AC$32=2</xm:f>
            <x14:dxf>
              <font>
                <color theme="0"/>
              </font>
              <fill>
                <patternFill>
                  <bgColor rgb="FFC80000"/>
                </patternFill>
              </fill>
            </x14:dxf>
          </x14:cfRule>
          <x14:cfRule type="expression" priority="231" id="{1B497AD4-4501-4486-B35D-4F1AD47779F9}">
            <xm:f>Data!$AC$32=1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K22:M22</xm:sqref>
        </x14:conditionalFormatting>
        <x14:conditionalFormatting xmlns:xm="http://schemas.microsoft.com/office/excel/2006/main">
          <x14:cfRule type="expression" priority="210" id="{123EEDFA-5EFF-4A9D-88AB-F741881F2CEC}">
            <xm:f>Data!$AC$33=11</xm:f>
            <x14:dxf>
              <font>
                <color theme="1"/>
              </font>
              <fill>
                <patternFill>
                  <bgColor rgb="FF00FF00"/>
                </patternFill>
              </fill>
            </x14:dxf>
          </x14:cfRule>
          <x14:cfRule type="expression" priority="211" id="{9A119AB2-3B6E-47E9-B01F-540AE8A633B0}">
            <xm:f>Data!$AC$33=10</xm:f>
            <x14:dxf>
              <font>
                <color theme="0"/>
              </font>
              <fill>
                <patternFill>
                  <bgColor rgb="FF00C800"/>
                </patternFill>
              </fill>
            </x14:dxf>
          </x14:cfRule>
          <x14:cfRule type="expression" priority="212" id="{FCD0F59A-6A76-44E5-BF24-86E56FB733F3}">
            <xm:f>Data!$AC$33=9</xm:f>
            <x14:dxf>
              <font>
                <color theme="0"/>
              </font>
              <fill>
                <patternFill>
                  <bgColor rgb="FF009600"/>
                </patternFill>
              </fill>
            </x14:dxf>
          </x14:cfRule>
          <x14:cfRule type="expression" priority="213" id="{BAE4C30E-08C0-455D-AC05-0E5FB925A202}">
            <xm:f>Data!$AC$33=8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expression" priority="214" id="{5706487E-E5E0-4DCD-8F4A-B61F67FDA04F}">
            <xm:f>Data!$AC$33=7</xm:f>
            <x14:dxf>
              <font>
                <color theme="0"/>
              </font>
              <fill>
                <patternFill>
                  <bgColor rgb="FF004B00"/>
                </patternFill>
              </fill>
            </x14:dxf>
          </x14:cfRule>
          <x14:cfRule type="expression" priority="215" id="{8CB5BB13-A4E3-455E-9C06-BFBDC3459577}">
            <xm:f>Data!$AC$33=6</xm:f>
            <x14:dxf>
              <font>
                <color theme="0"/>
              </font>
              <fill>
                <patternFill>
                  <bgColor rgb="FF001900"/>
                </patternFill>
              </fill>
            </x14:dxf>
          </x14:cfRule>
          <x14:cfRule type="expression" priority="216" id="{90486CB1-27F5-4B5A-9FE6-372359243781}">
            <xm:f>Data!$AC$33=5</xm:f>
            <x14:dxf>
              <font>
                <color theme="0"/>
              </font>
              <fill>
                <patternFill>
                  <bgColor rgb="FF320000"/>
                </patternFill>
              </fill>
            </x14:dxf>
          </x14:cfRule>
          <x14:cfRule type="expression" priority="217" id="{09D7CFF6-6531-4728-90C5-33B4C787D7E5}">
            <xm:f>Data!$AC$33=4</xm:f>
            <x14:dxf>
              <font>
                <color theme="0"/>
              </font>
              <fill>
                <patternFill>
                  <bgColor rgb="FF640000"/>
                </patternFill>
              </fill>
            </x14:dxf>
          </x14:cfRule>
          <x14:cfRule type="expression" priority="218" id="{9F8A16A5-A0CF-45C9-809E-CB6980F8A1B6}">
            <xm:f>Data!$AC$33=3</xm:f>
            <x14:dxf>
              <font>
                <color theme="0"/>
              </font>
              <fill>
                <patternFill>
                  <bgColor rgb="FF960000"/>
                </patternFill>
              </fill>
            </x14:dxf>
          </x14:cfRule>
          <x14:cfRule type="expression" priority="219" id="{71E6C4B4-F382-4AB1-B264-5663C0155B72}">
            <xm:f>Data!$AC$33=2</xm:f>
            <x14:dxf>
              <font>
                <color theme="0"/>
              </font>
              <fill>
                <patternFill>
                  <bgColor rgb="FFC80000"/>
                </patternFill>
              </fill>
            </x14:dxf>
          </x14:cfRule>
          <x14:cfRule type="expression" priority="220" id="{D2657961-39D1-498E-AAC5-EEEAE4D3A740}">
            <xm:f>Data!$AC$33=1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N22:P22</xm:sqref>
        </x14:conditionalFormatting>
        <x14:conditionalFormatting xmlns:xm="http://schemas.microsoft.com/office/excel/2006/main">
          <x14:cfRule type="expression" priority="199" id="{09509DFA-67D6-46FC-AD4B-4E6D43A05299}">
            <xm:f>Data!$AC$34=11</xm:f>
            <x14:dxf>
              <font>
                <color theme="1"/>
              </font>
              <fill>
                <patternFill>
                  <bgColor rgb="FF00FF00"/>
                </patternFill>
              </fill>
            </x14:dxf>
          </x14:cfRule>
          <x14:cfRule type="expression" priority="200" id="{0B79CF80-229B-4CDD-BACE-E4EA81A171B0}">
            <xm:f>Data!$AC$34=10</xm:f>
            <x14:dxf>
              <font>
                <color theme="0"/>
              </font>
              <fill>
                <patternFill>
                  <bgColor rgb="FF00C800"/>
                </patternFill>
              </fill>
            </x14:dxf>
          </x14:cfRule>
          <x14:cfRule type="expression" priority="201" id="{E6F5A726-872E-421F-B900-CF85E522353B}">
            <xm:f>Data!$AC$34=9</xm:f>
            <x14:dxf>
              <font>
                <color theme="0"/>
              </font>
              <fill>
                <patternFill>
                  <bgColor rgb="FF009600"/>
                </patternFill>
              </fill>
            </x14:dxf>
          </x14:cfRule>
          <x14:cfRule type="expression" priority="202" id="{92D122BD-AAEB-486C-96AE-57D5AFF09E9C}">
            <xm:f>Data!$AC$34=8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expression" priority="203" id="{D155A444-7504-47A1-9937-636D0E06136A}">
            <xm:f>Data!$AC$34=7</xm:f>
            <x14:dxf>
              <font>
                <color theme="0"/>
              </font>
              <fill>
                <patternFill>
                  <bgColor rgb="FF004B00"/>
                </patternFill>
              </fill>
            </x14:dxf>
          </x14:cfRule>
          <x14:cfRule type="expression" priority="204" id="{EE58E374-2A10-45A6-A5C4-ACE6DB86E069}">
            <xm:f>Data!$AC$34=6</xm:f>
            <x14:dxf>
              <font>
                <color theme="0"/>
              </font>
              <fill>
                <patternFill>
                  <bgColor rgb="FF001900"/>
                </patternFill>
              </fill>
            </x14:dxf>
          </x14:cfRule>
          <x14:cfRule type="expression" priority="205" id="{2EA03738-7DA7-4742-B9F1-54CCF9AE6691}">
            <xm:f>Data!$AC$34=5</xm:f>
            <x14:dxf>
              <font>
                <color theme="0"/>
              </font>
              <fill>
                <patternFill>
                  <bgColor rgb="FF320000"/>
                </patternFill>
              </fill>
            </x14:dxf>
          </x14:cfRule>
          <x14:cfRule type="expression" priority="206" id="{F23133E9-BECA-4C02-809A-59C0164FEA81}">
            <xm:f>Data!$AC$34=4</xm:f>
            <x14:dxf>
              <font>
                <color theme="0"/>
              </font>
              <fill>
                <patternFill>
                  <bgColor rgb="FF640000"/>
                </patternFill>
              </fill>
            </x14:dxf>
          </x14:cfRule>
          <x14:cfRule type="expression" priority="207" id="{08CBAA7B-50AE-4F1B-87E1-DDF97EF755D9}">
            <xm:f>Data!$AC$34=3</xm:f>
            <x14:dxf>
              <font>
                <color theme="0"/>
              </font>
              <fill>
                <patternFill>
                  <bgColor rgb="FF960000"/>
                </patternFill>
              </fill>
            </x14:dxf>
          </x14:cfRule>
          <x14:cfRule type="expression" priority="208" id="{E083AB32-6027-4C78-B6FA-9273B410E6F8}">
            <xm:f>Data!$AC$34=2</xm:f>
            <x14:dxf>
              <font>
                <color theme="0"/>
              </font>
              <fill>
                <patternFill>
                  <bgColor rgb="FFC80000"/>
                </patternFill>
              </fill>
            </x14:dxf>
          </x14:cfRule>
          <x14:cfRule type="expression" priority="209" id="{CB30E5EF-0B3C-4783-BA78-D3955952ED0A}">
            <xm:f>Data!$AC$34=1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Q22:S22</xm:sqref>
        </x14:conditionalFormatting>
        <x14:conditionalFormatting xmlns:xm="http://schemas.microsoft.com/office/excel/2006/main">
          <x14:cfRule type="expression" priority="188" id="{F19186C2-3975-4F8A-BF4D-C55369E95909}">
            <xm:f>Data!$AC$35=11</xm:f>
            <x14:dxf>
              <font>
                <color theme="1"/>
              </font>
              <fill>
                <patternFill>
                  <bgColor rgb="FF00FF00"/>
                </patternFill>
              </fill>
            </x14:dxf>
          </x14:cfRule>
          <x14:cfRule type="expression" priority="189" id="{990FE285-B6AF-4587-9E97-E91E5FFA72D4}">
            <xm:f>Data!$AC$35=10</xm:f>
            <x14:dxf>
              <font>
                <color theme="0"/>
              </font>
              <fill>
                <patternFill>
                  <bgColor rgb="FF00C800"/>
                </patternFill>
              </fill>
            </x14:dxf>
          </x14:cfRule>
          <x14:cfRule type="expression" priority="190" id="{6B8167CD-F79E-46D4-93B8-BB643FA2BA7D}">
            <xm:f>Data!$AC$35=9</xm:f>
            <x14:dxf>
              <font>
                <color theme="0"/>
              </font>
              <fill>
                <patternFill>
                  <bgColor rgb="FF009600"/>
                </patternFill>
              </fill>
            </x14:dxf>
          </x14:cfRule>
          <x14:cfRule type="expression" priority="191" id="{F9C07715-88EF-44E9-A6FB-6D109ED82BA7}">
            <xm:f>Data!$AC$35=8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expression" priority="192" id="{CF996783-6A81-4DD4-9680-8EB6ED6DE255}">
            <xm:f>Data!$AC$35=7</xm:f>
            <x14:dxf>
              <font>
                <color theme="0"/>
              </font>
              <fill>
                <patternFill>
                  <bgColor rgb="FF004B00"/>
                </patternFill>
              </fill>
            </x14:dxf>
          </x14:cfRule>
          <x14:cfRule type="expression" priority="193" id="{8F049A6A-9F4B-42B9-80CA-B5DD58D43F1A}">
            <xm:f>Data!$AC$35=6</xm:f>
            <x14:dxf>
              <font>
                <color theme="0"/>
              </font>
              <fill>
                <patternFill>
                  <bgColor rgb="FF001900"/>
                </patternFill>
              </fill>
            </x14:dxf>
          </x14:cfRule>
          <x14:cfRule type="expression" priority="194" id="{9AE52463-7C29-472D-BA83-815AD884102A}">
            <xm:f>Data!$AC$35=5</xm:f>
            <x14:dxf>
              <font>
                <color theme="0"/>
              </font>
              <fill>
                <patternFill>
                  <bgColor rgb="FF320000"/>
                </patternFill>
              </fill>
            </x14:dxf>
          </x14:cfRule>
          <x14:cfRule type="expression" priority="195" id="{F9130623-E87C-4C38-AFBE-9907C184CF07}">
            <xm:f>Data!$AC$35=4</xm:f>
            <x14:dxf>
              <font>
                <color theme="0"/>
              </font>
              <fill>
                <patternFill>
                  <bgColor rgb="FF640000"/>
                </patternFill>
              </fill>
            </x14:dxf>
          </x14:cfRule>
          <x14:cfRule type="expression" priority="196" id="{1E86D467-B569-46FF-BBF0-1A4D516064AB}">
            <xm:f>Data!$AC$35=3</xm:f>
            <x14:dxf>
              <font>
                <color theme="0"/>
              </font>
              <fill>
                <patternFill>
                  <bgColor rgb="FF960000"/>
                </patternFill>
              </fill>
            </x14:dxf>
          </x14:cfRule>
          <x14:cfRule type="expression" priority="197" id="{7E1CACC4-D8FB-4692-B5D9-F6989C566898}">
            <xm:f>Data!$AC$35=2</xm:f>
            <x14:dxf>
              <font>
                <color theme="0"/>
              </font>
              <fill>
                <patternFill>
                  <bgColor rgb="FFC80000"/>
                </patternFill>
              </fill>
            </x14:dxf>
          </x14:cfRule>
          <x14:cfRule type="expression" priority="198" id="{5DEF36B0-79FD-481A-B407-A73F9BC2AD99}">
            <xm:f>Data!$AC$35=1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T22:V22</xm:sqref>
        </x14:conditionalFormatting>
        <x14:conditionalFormatting xmlns:xm="http://schemas.microsoft.com/office/excel/2006/main">
          <x14:cfRule type="expression" priority="89" id="{8102E762-54AC-41F6-9BFB-EEDA61F6A56F}">
            <xm:f>Data!$AC$44=11</xm:f>
            <x14:dxf>
              <font>
                <color theme="1"/>
              </font>
              <fill>
                <patternFill>
                  <bgColor rgb="FF00FF00"/>
                </patternFill>
              </fill>
            </x14:dxf>
          </x14:cfRule>
          <x14:cfRule type="expression" priority="90" id="{92925817-813D-4545-A33A-972ADC58E62B}">
            <xm:f>Data!$AC$44=10</xm:f>
            <x14:dxf>
              <font>
                <color theme="0"/>
              </font>
              <fill>
                <patternFill>
                  <bgColor rgb="FF00C800"/>
                </patternFill>
              </fill>
            </x14:dxf>
          </x14:cfRule>
          <x14:cfRule type="expression" priority="91" id="{00CD7E73-44B2-49D2-A26A-F9699AB5FE2E}">
            <xm:f>Data!$AC$44=9</xm:f>
            <x14:dxf>
              <font>
                <color theme="0"/>
              </font>
              <fill>
                <patternFill>
                  <bgColor rgb="FF009600"/>
                </patternFill>
              </fill>
            </x14:dxf>
          </x14:cfRule>
          <x14:cfRule type="expression" priority="92" id="{1F2BB61E-9E64-4EF9-BDCC-4F8B9792B02C}">
            <xm:f>Data!$AC$44=8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expression" priority="93" id="{515D51FA-D9AA-4B1B-9413-5553B191B498}">
            <xm:f>Data!$AC$44=7</xm:f>
            <x14:dxf>
              <font>
                <color theme="0"/>
              </font>
              <fill>
                <patternFill>
                  <bgColor rgb="FF004B00"/>
                </patternFill>
              </fill>
            </x14:dxf>
          </x14:cfRule>
          <x14:cfRule type="expression" priority="94" id="{D4FCFB84-532D-408B-8CD3-366D59E86AF3}">
            <xm:f>Data!$AC$44=6</xm:f>
            <x14:dxf>
              <font>
                <color theme="0"/>
              </font>
              <fill>
                <patternFill>
                  <bgColor rgb="FF001900"/>
                </patternFill>
              </fill>
            </x14:dxf>
          </x14:cfRule>
          <x14:cfRule type="expression" priority="95" id="{A88A7773-97FB-4131-98F1-BC9A9F934B74}">
            <xm:f>Data!$AC$44=5</xm:f>
            <x14:dxf>
              <font>
                <color theme="0"/>
              </font>
              <fill>
                <patternFill>
                  <bgColor rgb="FF320000"/>
                </patternFill>
              </fill>
            </x14:dxf>
          </x14:cfRule>
          <x14:cfRule type="expression" priority="96" id="{14D5B686-0DE7-49EC-B84F-CF968A941588}">
            <xm:f>Data!$AC$44=4</xm:f>
            <x14:dxf>
              <font>
                <color theme="0"/>
              </font>
              <fill>
                <patternFill>
                  <bgColor rgb="FF640000"/>
                </patternFill>
              </fill>
            </x14:dxf>
          </x14:cfRule>
          <x14:cfRule type="expression" priority="97" id="{3A5BA273-370A-4D0D-8661-013AFE197FAA}">
            <xm:f>Data!$AC$44=3</xm:f>
            <x14:dxf>
              <font>
                <color theme="0"/>
              </font>
              <fill>
                <patternFill>
                  <bgColor rgb="FF960000"/>
                </patternFill>
              </fill>
            </x14:dxf>
          </x14:cfRule>
          <x14:cfRule type="expression" priority="98" id="{5CB668A8-5BA2-4C59-8103-9F1A034C84CD}">
            <xm:f>Data!$AC$44=2</xm:f>
            <x14:dxf>
              <font>
                <color theme="0"/>
              </font>
              <fill>
                <patternFill>
                  <bgColor rgb="FFC80000"/>
                </patternFill>
              </fill>
            </x14:dxf>
          </x14:cfRule>
          <x14:cfRule type="expression" priority="99" id="{CC318296-2853-4835-A76C-32072A5BD13F}">
            <xm:f>Data!$AC$44=1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W28:Y28</xm:sqref>
        </x14:conditionalFormatting>
        <x14:conditionalFormatting xmlns:xm="http://schemas.microsoft.com/office/excel/2006/main">
          <x14:cfRule type="expression" priority="166" id="{84030BBE-1EE7-4B8F-8359-278F6C3939EE}">
            <xm:f>Data!$AC$37=11</xm:f>
            <x14:dxf>
              <font>
                <color theme="1"/>
              </font>
              <fill>
                <patternFill>
                  <bgColor rgb="FF00FF00"/>
                </patternFill>
              </fill>
            </x14:dxf>
          </x14:cfRule>
          <x14:cfRule type="expression" priority="167" id="{527EC4A6-9896-4EE6-AE09-8DA6610DEA63}">
            <xm:f>Data!$AC$37=10</xm:f>
            <x14:dxf>
              <font>
                <color theme="0"/>
              </font>
              <fill>
                <patternFill>
                  <bgColor rgb="FF00C800"/>
                </patternFill>
              </fill>
            </x14:dxf>
          </x14:cfRule>
          <x14:cfRule type="expression" priority="168" id="{F6FEF8F1-D545-4C28-9C17-107B7076C695}">
            <xm:f>Data!$AC$37=9</xm:f>
            <x14:dxf>
              <font>
                <color theme="0"/>
              </font>
              <fill>
                <patternFill>
                  <bgColor rgb="FF009600"/>
                </patternFill>
              </fill>
            </x14:dxf>
          </x14:cfRule>
          <x14:cfRule type="expression" priority="169" id="{27711C9A-6203-44AD-83F9-81CED20BF10E}">
            <xm:f>Data!$AC$37=8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expression" priority="170" id="{15E91D17-0E6A-4FB7-A57F-FD0251D13CB0}">
            <xm:f>Data!$AC$37=7</xm:f>
            <x14:dxf>
              <font>
                <color theme="0"/>
              </font>
              <fill>
                <patternFill>
                  <bgColor rgb="FF004B00"/>
                </patternFill>
              </fill>
            </x14:dxf>
          </x14:cfRule>
          <x14:cfRule type="expression" priority="171" id="{5A90325E-A00C-4113-93EE-3A438E834A7D}">
            <xm:f>Data!$AC$37=6</xm:f>
            <x14:dxf>
              <font>
                <color theme="0"/>
              </font>
              <fill>
                <patternFill>
                  <bgColor rgb="FF001900"/>
                </patternFill>
              </fill>
            </x14:dxf>
          </x14:cfRule>
          <x14:cfRule type="expression" priority="172" id="{181CBA89-740E-4EB3-AC3A-44E310C249EB}">
            <xm:f>Data!$AC$37=5</xm:f>
            <x14:dxf>
              <font>
                <color theme="0"/>
              </font>
              <fill>
                <patternFill>
                  <bgColor rgb="FF320000"/>
                </patternFill>
              </fill>
            </x14:dxf>
          </x14:cfRule>
          <x14:cfRule type="expression" priority="173" id="{E54D548C-D983-4039-98D4-7E429511AD9B}">
            <xm:f>Data!$AC$37=4</xm:f>
            <x14:dxf>
              <font>
                <color theme="0"/>
              </font>
              <fill>
                <patternFill>
                  <bgColor rgb="FF640000"/>
                </patternFill>
              </fill>
            </x14:dxf>
          </x14:cfRule>
          <x14:cfRule type="expression" priority="174" id="{8C8CC69C-DD37-4A6E-99F0-BB726C3A1C15}">
            <xm:f>Data!$AC$37=3</xm:f>
            <x14:dxf>
              <font>
                <color theme="0"/>
              </font>
              <fill>
                <patternFill>
                  <bgColor rgb="FF960000"/>
                </patternFill>
              </fill>
            </x14:dxf>
          </x14:cfRule>
          <x14:cfRule type="expression" priority="175" id="{25EBC3A0-C22C-41F4-B7C1-1E17D112FF01}">
            <xm:f>Data!$AC$37=2</xm:f>
            <x14:dxf>
              <font>
                <color theme="0"/>
              </font>
              <fill>
                <patternFill>
                  <bgColor rgb="FFC80000"/>
                </patternFill>
              </fill>
            </x14:dxf>
          </x14:cfRule>
          <x14:cfRule type="expression" priority="176" id="{BEBAE22D-B803-40FB-9A41-5E9298327621}">
            <xm:f>Data!$AC$37=1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B28:D28</xm:sqref>
        </x14:conditionalFormatting>
        <x14:conditionalFormatting xmlns:xm="http://schemas.microsoft.com/office/excel/2006/main">
          <x14:cfRule type="expression" priority="155" id="{56E9E540-3E6D-4044-BF42-02A7FA00A409}">
            <xm:f>Data!$AC$38=11</xm:f>
            <x14:dxf>
              <font>
                <color theme="1"/>
              </font>
              <fill>
                <patternFill>
                  <bgColor rgb="FF00FF00"/>
                </patternFill>
              </fill>
            </x14:dxf>
          </x14:cfRule>
          <x14:cfRule type="expression" priority="156" id="{F8585E96-5D23-46C7-9840-E89CDCFDE3AC}">
            <xm:f>Data!$AC$38=10</xm:f>
            <x14:dxf>
              <font>
                <color theme="0"/>
              </font>
              <fill>
                <patternFill>
                  <bgColor rgb="FF00C800"/>
                </patternFill>
              </fill>
            </x14:dxf>
          </x14:cfRule>
          <x14:cfRule type="expression" priority="157" id="{BDEDB227-66A9-4CAD-AB04-E6FA640F9AA3}">
            <xm:f>Data!$AC$38=9</xm:f>
            <x14:dxf>
              <font>
                <color theme="0"/>
              </font>
              <fill>
                <patternFill>
                  <bgColor rgb="FF009600"/>
                </patternFill>
              </fill>
            </x14:dxf>
          </x14:cfRule>
          <x14:cfRule type="expression" priority="158" id="{7C0CB052-EDF7-4F80-AAF8-547BA6045AEE}">
            <xm:f>Data!$AC$38=8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expression" priority="159" id="{13DD4FA7-1BAA-425C-976E-8C1CB4041781}">
            <xm:f>Data!$AC$38=7</xm:f>
            <x14:dxf>
              <font>
                <color theme="0"/>
              </font>
              <fill>
                <patternFill>
                  <bgColor rgb="FF004B00"/>
                </patternFill>
              </fill>
            </x14:dxf>
          </x14:cfRule>
          <x14:cfRule type="expression" priority="160" id="{A63E3C0F-1AB9-4E3B-87F7-2B3D9CF25B31}">
            <xm:f>Data!$AC$38=6</xm:f>
            <x14:dxf>
              <font>
                <color theme="0"/>
              </font>
              <fill>
                <patternFill>
                  <bgColor rgb="FF001900"/>
                </patternFill>
              </fill>
            </x14:dxf>
          </x14:cfRule>
          <x14:cfRule type="expression" priority="161" id="{FD397036-0C20-4D62-AC17-0A2642A6F333}">
            <xm:f>Data!$AC$38=5</xm:f>
            <x14:dxf>
              <font>
                <color theme="0"/>
              </font>
              <fill>
                <patternFill>
                  <bgColor rgb="FF320000"/>
                </patternFill>
              </fill>
            </x14:dxf>
          </x14:cfRule>
          <x14:cfRule type="expression" priority="162" id="{B1761247-5B90-48F7-A016-931A1B5288A4}">
            <xm:f>Data!$AC$38=4</xm:f>
            <x14:dxf>
              <font>
                <color theme="0"/>
              </font>
              <fill>
                <patternFill>
                  <bgColor rgb="FF640000"/>
                </patternFill>
              </fill>
            </x14:dxf>
          </x14:cfRule>
          <x14:cfRule type="expression" priority="163" id="{2025336A-9081-4F6C-8B03-730217C5879D}">
            <xm:f>Data!$AC$38=3</xm:f>
            <x14:dxf>
              <font>
                <color theme="0"/>
              </font>
              <fill>
                <patternFill>
                  <bgColor rgb="FF960000"/>
                </patternFill>
              </fill>
            </x14:dxf>
          </x14:cfRule>
          <x14:cfRule type="expression" priority="164" id="{46AADDDC-9376-438E-962E-20CC1A90B1A7}">
            <xm:f>Data!$AC$38=2</xm:f>
            <x14:dxf>
              <font>
                <color theme="0"/>
              </font>
              <fill>
                <patternFill>
                  <bgColor rgb="FFC80000"/>
                </patternFill>
              </fill>
            </x14:dxf>
          </x14:cfRule>
          <x14:cfRule type="expression" priority="165" id="{80805CB2-1FBD-4444-8089-7F4D8558BB75}">
            <xm:f>Data!$AC$38=1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E28:G28</xm:sqref>
        </x14:conditionalFormatting>
        <x14:conditionalFormatting xmlns:xm="http://schemas.microsoft.com/office/excel/2006/main">
          <x14:cfRule type="expression" priority="144" id="{A3C9B7C2-3833-41AA-B7DF-51E0B01A1A51}">
            <xm:f>Data!$AC$39=11</xm:f>
            <x14:dxf>
              <font>
                <color theme="1"/>
              </font>
              <fill>
                <patternFill>
                  <bgColor rgb="FF00FF00"/>
                </patternFill>
              </fill>
            </x14:dxf>
          </x14:cfRule>
          <x14:cfRule type="expression" priority="145" id="{32BF8395-0F1A-4F92-9368-9E1E4FCA3DBB}">
            <xm:f>Data!$AC$39=10</xm:f>
            <x14:dxf>
              <font>
                <color theme="0"/>
              </font>
              <fill>
                <patternFill>
                  <bgColor rgb="FF00C800"/>
                </patternFill>
              </fill>
            </x14:dxf>
          </x14:cfRule>
          <x14:cfRule type="expression" priority="146" id="{B9B362F3-8FA2-441D-A348-344FF0F9567E}">
            <xm:f>Data!$AC$39=9</xm:f>
            <x14:dxf>
              <font>
                <color theme="0"/>
              </font>
              <fill>
                <patternFill>
                  <bgColor rgb="FF009600"/>
                </patternFill>
              </fill>
            </x14:dxf>
          </x14:cfRule>
          <x14:cfRule type="expression" priority="147" id="{2378A52B-E8CC-4B77-917A-67921AA0A9A9}">
            <xm:f>Data!$AC$39=8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expression" priority="148" id="{FB4A8859-223F-44E7-89DC-A19F0973943B}">
            <xm:f>Data!$AC$39=7</xm:f>
            <x14:dxf>
              <font>
                <color theme="0"/>
              </font>
              <fill>
                <patternFill>
                  <bgColor rgb="FF004B00"/>
                </patternFill>
              </fill>
            </x14:dxf>
          </x14:cfRule>
          <x14:cfRule type="expression" priority="149" id="{19F21F52-01C8-459D-A96A-CCDE64B53936}">
            <xm:f>Data!$AC$39=6</xm:f>
            <x14:dxf>
              <font>
                <color theme="0"/>
              </font>
              <fill>
                <patternFill>
                  <bgColor rgb="FF001900"/>
                </patternFill>
              </fill>
            </x14:dxf>
          </x14:cfRule>
          <x14:cfRule type="expression" priority="150" id="{D5ECDA85-729C-4F89-B5F8-5170F5573FFB}">
            <xm:f>Data!$AC$39=5</xm:f>
            <x14:dxf>
              <font>
                <color theme="0"/>
              </font>
              <fill>
                <patternFill>
                  <bgColor rgb="FF320000"/>
                </patternFill>
              </fill>
            </x14:dxf>
          </x14:cfRule>
          <x14:cfRule type="expression" priority="151" id="{8505FD78-0A64-4742-96C4-DB2E9A870599}">
            <xm:f>Data!$AC$39=4</xm:f>
            <x14:dxf>
              <font>
                <color theme="0"/>
              </font>
              <fill>
                <patternFill>
                  <bgColor rgb="FF640000"/>
                </patternFill>
              </fill>
            </x14:dxf>
          </x14:cfRule>
          <x14:cfRule type="expression" priority="152" id="{B68E59C1-1990-41F7-8C87-871352773826}">
            <xm:f>Data!$AC$39=3</xm:f>
            <x14:dxf>
              <font>
                <color theme="0"/>
              </font>
              <fill>
                <patternFill>
                  <bgColor rgb="FF960000"/>
                </patternFill>
              </fill>
            </x14:dxf>
          </x14:cfRule>
          <x14:cfRule type="expression" priority="153" id="{B49AB962-06E1-4F13-9581-F633A5503C6E}">
            <xm:f>Data!$AC$39=2</xm:f>
            <x14:dxf>
              <font>
                <color theme="0"/>
              </font>
              <fill>
                <patternFill>
                  <bgColor rgb="FFC80000"/>
                </patternFill>
              </fill>
            </x14:dxf>
          </x14:cfRule>
          <x14:cfRule type="expression" priority="154" id="{34134D0C-E677-496D-9F95-C822A6E9988B}">
            <xm:f>Data!$AC$39=1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H28:J28</xm:sqref>
        </x14:conditionalFormatting>
        <x14:conditionalFormatting xmlns:xm="http://schemas.microsoft.com/office/excel/2006/main">
          <x14:cfRule type="expression" priority="133" id="{F7D37487-19C0-4018-ADFD-013091DF02B6}">
            <xm:f>Data!$AC$40=11</xm:f>
            <x14:dxf>
              <font>
                <color theme="1"/>
              </font>
              <fill>
                <patternFill>
                  <bgColor rgb="FF00FF00"/>
                </patternFill>
              </fill>
            </x14:dxf>
          </x14:cfRule>
          <x14:cfRule type="expression" priority="134" id="{6E765B19-1B48-47FF-A9C3-4FE78573EAB7}">
            <xm:f>Data!$AC$40=10</xm:f>
            <x14:dxf>
              <font>
                <color theme="0"/>
              </font>
              <fill>
                <patternFill>
                  <bgColor rgb="FF00C800"/>
                </patternFill>
              </fill>
            </x14:dxf>
          </x14:cfRule>
          <x14:cfRule type="expression" priority="135" id="{0482AA20-1621-4CE9-958D-265F316D3D60}">
            <xm:f>Data!$AC$40=9</xm:f>
            <x14:dxf>
              <font>
                <color theme="0"/>
              </font>
              <fill>
                <patternFill>
                  <bgColor rgb="FF009600"/>
                </patternFill>
              </fill>
            </x14:dxf>
          </x14:cfRule>
          <x14:cfRule type="expression" priority="136" id="{68D95B7F-AA85-494A-8C47-1A394C7DB3CF}">
            <xm:f>Data!$AC$40=8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expression" priority="137" id="{1ADC757B-37A3-4288-A8C8-129EDF2C7DDC}">
            <xm:f>Data!$AC$40=7</xm:f>
            <x14:dxf>
              <font>
                <color theme="0"/>
              </font>
              <fill>
                <patternFill>
                  <bgColor rgb="FF004B00"/>
                </patternFill>
              </fill>
            </x14:dxf>
          </x14:cfRule>
          <x14:cfRule type="expression" priority="138" id="{4EAEAF98-95FE-414B-BF35-7A69140E144F}">
            <xm:f>Data!$AC$41=6</xm:f>
            <x14:dxf>
              <font>
                <color theme="0"/>
              </font>
              <fill>
                <patternFill>
                  <bgColor rgb="FF001900"/>
                </patternFill>
              </fill>
            </x14:dxf>
          </x14:cfRule>
          <x14:cfRule type="expression" priority="139" id="{4E313E16-CDF6-42FD-8843-947B306936B9}">
            <xm:f>Data!$AC$40=5</xm:f>
            <x14:dxf>
              <font>
                <color theme="0"/>
              </font>
              <fill>
                <patternFill>
                  <bgColor rgb="FF320000"/>
                </patternFill>
              </fill>
            </x14:dxf>
          </x14:cfRule>
          <x14:cfRule type="expression" priority="140" id="{BD28853F-541C-4032-9357-808150753917}">
            <xm:f>Data!$AC$40=4</xm:f>
            <x14:dxf>
              <font>
                <color theme="0"/>
              </font>
              <fill>
                <patternFill>
                  <bgColor rgb="FF640000"/>
                </patternFill>
              </fill>
            </x14:dxf>
          </x14:cfRule>
          <x14:cfRule type="expression" priority="141" id="{93BECDAC-C1A9-4230-921B-BC5980D672AA}">
            <xm:f>Data!$AC$40=3</xm:f>
            <x14:dxf>
              <font>
                <color theme="0"/>
              </font>
              <fill>
                <patternFill>
                  <bgColor rgb="FF960000"/>
                </patternFill>
              </fill>
            </x14:dxf>
          </x14:cfRule>
          <x14:cfRule type="expression" priority="142" id="{92CCE498-3DFB-4DCD-885D-6C55F6F71AD8}">
            <xm:f>Data!$AC$40=2</xm:f>
            <x14:dxf>
              <font>
                <color theme="0"/>
              </font>
              <fill>
                <patternFill>
                  <bgColor rgb="FFC80000"/>
                </patternFill>
              </fill>
            </x14:dxf>
          </x14:cfRule>
          <x14:cfRule type="expression" priority="143" id="{67803455-4B92-4103-93EC-5398727278D8}">
            <xm:f>Data!$AC$40=1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K28:M28</xm:sqref>
        </x14:conditionalFormatting>
        <x14:conditionalFormatting xmlns:xm="http://schemas.microsoft.com/office/excel/2006/main">
          <x14:cfRule type="expression" priority="122" id="{A234943D-ABEB-4E5A-865F-E712E2D9A3A7}">
            <xm:f>Data!$AC$41=11</xm:f>
            <x14:dxf>
              <font>
                <color theme="1"/>
              </font>
              <fill>
                <patternFill>
                  <bgColor rgb="FF00FF00"/>
                </patternFill>
              </fill>
            </x14:dxf>
          </x14:cfRule>
          <x14:cfRule type="expression" priority="123" id="{D05ADD5C-B16C-499F-B080-E9457A72920F}">
            <xm:f>Data!$AC$41=10</xm:f>
            <x14:dxf>
              <font>
                <color theme="0"/>
              </font>
              <fill>
                <patternFill>
                  <bgColor rgb="FF00C800"/>
                </patternFill>
              </fill>
            </x14:dxf>
          </x14:cfRule>
          <x14:cfRule type="expression" priority="124" id="{6E9D7CD0-6FB2-4229-B148-162A1C5EA100}">
            <xm:f>Data!$AC$41=9</xm:f>
            <x14:dxf>
              <font>
                <color theme="0"/>
              </font>
              <fill>
                <patternFill>
                  <bgColor rgb="FF009600"/>
                </patternFill>
              </fill>
            </x14:dxf>
          </x14:cfRule>
          <x14:cfRule type="expression" priority="125" id="{B520941C-EED6-4EE4-89A0-DC6B5C3B2D67}">
            <xm:f>Data!$AC$41=8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expression" priority="126" id="{3A03B2DD-BFB2-4043-A16B-CC832ADBE3DF}">
            <xm:f>Data!$AC$41=7</xm:f>
            <x14:dxf>
              <font>
                <color theme="0"/>
              </font>
              <fill>
                <patternFill>
                  <bgColor rgb="FF004B00"/>
                </patternFill>
              </fill>
            </x14:dxf>
          </x14:cfRule>
          <x14:cfRule type="expression" priority="127" id="{8EACF2DB-24C0-497C-BA21-EB776E7263D2}">
            <xm:f>Data!$AC$41=6</xm:f>
            <x14:dxf>
              <font>
                <color theme="0"/>
              </font>
              <fill>
                <patternFill>
                  <bgColor rgb="FF001900"/>
                </patternFill>
              </fill>
            </x14:dxf>
          </x14:cfRule>
          <x14:cfRule type="expression" priority="128" id="{33285D7B-89C3-4291-BC6A-AE9660958859}">
            <xm:f>Data!$AC$41=5</xm:f>
            <x14:dxf>
              <font>
                <color theme="0"/>
              </font>
              <fill>
                <patternFill>
                  <bgColor rgb="FF320000"/>
                </patternFill>
              </fill>
            </x14:dxf>
          </x14:cfRule>
          <x14:cfRule type="expression" priority="129" id="{93684BB8-EEFE-46CB-B6EB-107639310B22}">
            <xm:f>Data!$AC$41=4</xm:f>
            <x14:dxf>
              <font>
                <color theme="0"/>
              </font>
              <fill>
                <patternFill>
                  <bgColor rgb="FF640000"/>
                </patternFill>
              </fill>
            </x14:dxf>
          </x14:cfRule>
          <x14:cfRule type="expression" priority="130" id="{E84CDCB0-C1A6-48DB-828F-E1EFEFC7B2E6}">
            <xm:f>Data!$AC$41=3</xm:f>
            <x14:dxf>
              <font>
                <color theme="0"/>
              </font>
              <fill>
                <patternFill>
                  <bgColor rgb="FF960000"/>
                </patternFill>
              </fill>
            </x14:dxf>
          </x14:cfRule>
          <x14:cfRule type="expression" priority="131" id="{9C9EE0F4-EE79-453F-BDA6-4EFF2244126E}">
            <xm:f>Data!$AC$41=2</xm:f>
            <x14:dxf>
              <font>
                <color theme="0"/>
              </font>
              <fill>
                <patternFill>
                  <bgColor rgb="FFC80000"/>
                </patternFill>
              </fill>
            </x14:dxf>
          </x14:cfRule>
          <x14:cfRule type="expression" priority="132" id="{36510BF2-F7DA-4790-858E-EFEADFAE61F7}">
            <xm:f>Data!$AC$41=1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N28:P28</xm:sqref>
        </x14:conditionalFormatting>
        <x14:conditionalFormatting xmlns:xm="http://schemas.microsoft.com/office/excel/2006/main">
          <x14:cfRule type="expression" priority="111" id="{5EB9A584-C2CB-4B53-BD57-D1443F0D2719}">
            <xm:f>Data!$AC$42=11</xm:f>
            <x14:dxf>
              <font>
                <color theme="1"/>
              </font>
              <fill>
                <patternFill>
                  <bgColor rgb="FF00FF00"/>
                </patternFill>
              </fill>
            </x14:dxf>
          </x14:cfRule>
          <x14:cfRule type="expression" priority="112" id="{5781467F-BBC6-4D05-8AAD-877A3F9BC804}">
            <xm:f>Data!$AC$42=10</xm:f>
            <x14:dxf>
              <font>
                <color theme="0"/>
              </font>
              <fill>
                <patternFill>
                  <bgColor rgb="FF00C800"/>
                </patternFill>
              </fill>
            </x14:dxf>
          </x14:cfRule>
          <x14:cfRule type="expression" priority="113" id="{148F56FC-7A30-41C1-A219-B99442CD4C21}">
            <xm:f>Data!$AC$42=9</xm:f>
            <x14:dxf>
              <font>
                <color theme="0"/>
              </font>
              <fill>
                <patternFill>
                  <bgColor rgb="FF009600"/>
                </patternFill>
              </fill>
            </x14:dxf>
          </x14:cfRule>
          <x14:cfRule type="expression" priority="114" id="{652EFE1B-9169-4297-A283-5C90E3214CB0}">
            <xm:f>Data!$AC$42=8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expression" priority="115" id="{DE5A3590-2FA6-42B3-B4CA-1D29760A253F}">
            <xm:f>Data!$AC$42=7</xm:f>
            <x14:dxf>
              <font>
                <color theme="0"/>
              </font>
              <fill>
                <patternFill>
                  <bgColor rgb="FF004B00"/>
                </patternFill>
              </fill>
            </x14:dxf>
          </x14:cfRule>
          <x14:cfRule type="expression" priority="116" id="{42347790-A8FB-42FC-AF45-1DEE6B74C3A2}">
            <xm:f>Data!$AC$42=6</xm:f>
            <x14:dxf>
              <font>
                <color theme="0"/>
              </font>
              <fill>
                <patternFill>
                  <bgColor rgb="FF001900"/>
                </patternFill>
              </fill>
            </x14:dxf>
          </x14:cfRule>
          <x14:cfRule type="expression" priority="117" id="{E3BB50F9-55B2-45A9-86F4-9CD3062349D3}">
            <xm:f>Data!$AC$42=5</xm:f>
            <x14:dxf>
              <font>
                <color theme="0"/>
              </font>
              <fill>
                <patternFill>
                  <bgColor rgb="FF320000"/>
                </patternFill>
              </fill>
            </x14:dxf>
          </x14:cfRule>
          <x14:cfRule type="expression" priority="118" id="{8B2BC390-B015-4E1B-B5A3-F339069C3F7E}">
            <xm:f>Data!$AC$42=4</xm:f>
            <x14:dxf>
              <font>
                <color theme="0"/>
              </font>
              <fill>
                <patternFill>
                  <bgColor rgb="FF640000"/>
                </patternFill>
              </fill>
            </x14:dxf>
          </x14:cfRule>
          <x14:cfRule type="expression" priority="119" id="{F6ECC402-729F-4A33-B925-4A5477662A64}">
            <xm:f>Data!$AC$42=3</xm:f>
            <x14:dxf>
              <font>
                <color theme="0"/>
              </font>
              <fill>
                <patternFill>
                  <bgColor rgb="FF960000"/>
                </patternFill>
              </fill>
            </x14:dxf>
          </x14:cfRule>
          <x14:cfRule type="expression" priority="120" id="{87D18B38-BC13-4D49-9ACB-21E002F89F41}">
            <xm:f>Data!$AC$42=2</xm:f>
            <x14:dxf>
              <font>
                <color theme="0"/>
              </font>
              <fill>
                <patternFill>
                  <bgColor rgb="FFC80000"/>
                </patternFill>
              </fill>
            </x14:dxf>
          </x14:cfRule>
          <x14:cfRule type="expression" priority="121" id="{9EF182AC-F3EA-4810-8393-D1C394024995}">
            <xm:f>Data!$AC$34=1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Q28:S28</xm:sqref>
        </x14:conditionalFormatting>
        <x14:conditionalFormatting xmlns:xm="http://schemas.microsoft.com/office/excel/2006/main">
          <x14:cfRule type="expression" priority="100" id="{96F8D8B6-1F2C-4263-89E8-5E00E7076007}">
            <xm:f>Data!$AC$43=11</xm:f>
            <x14:dxf>
              <font>
                <color theme="1"/>
              </font>
              <fill>
                <patternFill>
                  <bgColor rgb="FF00FF00"/>
                </patternFill>
              </fill>
            </x14:dxf>
          </x14:cfRule>
          <x14:cfRule type="expression" priority="101" id="{0BA7CD63-CA0A-456D-B127-C9DAD8CD3270}">
            <xm:f>Data!$AC$43=10</xm:f>
            <x14:dxf>
              <font>
                <color theme="0"/>
              </font>
              <fill>
                <patternFill>
                  <bgColor rgb="FF00C800"/>
                </patternFill>
              </fill>
            </x14:dxf>
          </x14:cfRule>
          <x14:cfRule type="expression" priority="102" id="{79D0F019-8C66-4E8C-99FC-6FDBDA776FAE}">
            <xm:f>Data!$AC$43=9</xm:f>
            <x14:dxf>
              <font>
                <color theme="0"/>
              </font>
              <fill>
                <patternFill>
                  <bgColor rgb="FF009600"/>
                </patternFill>
              </fill>
            </x14:dxf>
          </x14:cfRule>
          <x14:cfRule type="expression" priority="103" id="{F8E4E2FC-2766-4735-AE3B-5EB4F257F4EF}">
            <xm:f>Data!$AC$43=8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expression" priority="104" id="{52C0455C-4BAF-4431-9C44-0D611123FD06}">
            <xm:f>Data!$AC$43=7</xm:f>
            <x14:dxf>
              <font>
                <color theme="0"/>
              </font>
              <fill>
                <patternFill>
                  <bgColor rgb="FF004B00"/>
                </patternFill>
              </fill>
            </x14:dxf>
          </x14:cfRule>
          <x14:cfRule type="expression" priority="105" id="{4EE68558-7C09-4B0A-B84A-7867DFF1072A}">
            <xm:f>Data!$AC$43=6</xm:f>
            <x14:dxf>
              <font>
                <color theme="0"/>
              </font>
              <fill>
                <patternFill>
                  <bgColor rgb="FF001900"/>
                </patternFill>
              </fill>
            </x14:dxf>
          </x14:cfRule>
          <x14:cfRule type="expression" priority="106" id="{D039A265-7867-40B5-B6CA-4A3A447B6AD8}">
            <xm:f>Data!$AC$43=5</xm:f>
            <x14:dxf>
              <font>
                <color theme="0"/>
              </font>
              <fill>
                <patternFill>
                  <bgColor rgb="FF320000"/>
                </patternFill>
              </fill>
            </x14:dxf>
          </x14:cfRule>
          <x14:cfRule type="expression" priority="107" id="{40832A34-74A1-4C15-8372-5497EC20B30B}">
            <xm:f>Data!$AC$43=4</xm:f>
            <x14:dxf>
              <font>
                <color theme="0"/>
              </font>
              <fill>
                <patternFill>
                  <bgColor rgb="FF640000"/>
                </patternFill>
              </fill>
            </x14:dxf>
          </x14:cfRule>
          <x14:cfRule type="expression" priority="108" id="{47E00364-8B4B-40A7-9592-FC682E37EF92}">
            <xm:f>Data!$AC$43=3</xm:f>
            <x14:dxf>
              <font>
                <color theme="0"/>
              </font>
              <fill>
                <patternFill>
                  <bgColor rgb="FF960000"/>
                </patternFill>
              </fill>
            </x14:dxf>
          </x14:cfRule>
          <x14:cfRule type="expression" priority="109" id="{F455FA93-5453-4AC6-81C6-8F30C45EBEEB}">
            <xm:f>Data!$AC$43=2</xm:f>
            <x14:dxf>
              <font>
                <color theme="0"/>
              </font>
              <fill>
                <patternFill>
                  <bgColor rgb="FFC80000"/>
                </patternFill>
              </fill>
            </x14:dxf>
          </x14:cfRule>
          <x14:cfRule type="expression" priority="110" id="{E85D7343-3680-4970-A165-3D0946095845}">
            <xm:f>Data!$AC$43=1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T28:V28</xm:sqref>
        </x14:conditionalFormatting>
        <x14:conditionalFormatting xmlns:xm="http://schemas.microsoft.com/office/excel/2006/main">
          <x14:cfRule type="expression" priority="88" id="{DE33403B-A7B5-454F-937F-64412050E764}">
            <xm:f>Data!C6=1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00B050"/>
                  </stop>
                  <stop position="1">
                    <color rgb="FF00000F"/>
                  </stop>
                </gradientFill>
              </fill>
            </x14:dxf>
          </x14:cfRule>
          <xm:sqref>C7</xm:sqref>
        </x14:conditionalFormatting>
        <x14:conditionalFormatting xmlns:xm="http://schemas.microsoft.com/office/excel/2006/main">
          <x14:cfRule type="expression" priority="87" id="{C6AE70B3-FC88-4F54-ADBD-4A15D20335D2}">
            <xm:f>Data!C6=-1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FF0000"/>
                  </stop>
                  <stop position="1">
                    <color rgb="FF00000F"/>
                  </stop>
                </gradientFill>
              </fill>
            </x14:dxf>
          </x14:cfRule>
          <xm:sqref>C8</xm:sqref>
        </x14:conditionalFormatting>
        <x14:conditionalFormatting xmlns:xm="http://schemas.microsoft.com/office/excel/2006/main">
          <x14:cfRule type="expression" priority="86" id="{5EF2CF6D-75BE-4963-9721-CBC91AE84AEE}">
            <xm:f>Data!F6=1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00B050"/>
                  </stop>
                  <stop position="1">
                    <color rgb="FF00000F"/>
                  </stop>
                </gradientFill>
              </fill>
            </x14:dxf>
          </x14:cfRule>
          <xm:sqref>F7</xm:sqref>
        </x14:conditionalFormatting>
        <x14:conditionalFormatting xmlns:xm="http://schemas.microsoft.com/office/excel/2006/main">
          <x14:cfRule type="expression" priority="85" id="{E533B1BB-9588-46B8-A079-669D3897F587}">
            <xm:f>Data!F6=-1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FF0000"/>
                  </stop>
                  <stop position="1">
                    <color rgb="FF00000F"/>
                  </stop>
                </gradientFill>
              </fill>
            </x14:dxf>
          </x14:cfRule>
          <xm:sqref>F8</xm:sqref>
        </x14:conditionalFormatting>
        <x14:conditionalFormatting xmlns:xm="http://schemas.microsoft.com/office/excel/2006/main">
          <x14:cfRule type="expression" priority="84" id="{17D4DFC1-FDC6-4CFF-A749-634FCB0B37E9}">
            <xm:f>Data!I6=1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00B050"/>
                  </stop>
                  <stop position="1">
                    <color rgb="FF00000F"/>
                  </stop>
                </gradientFill>
              </fill>
            </x14:dxf>
          </x14:cfRule>
          <xm:sqref>I7</xm:sqref>
        </x14:conditionalFormatting>
        <x14:conditionalFormatting xmlns:xm="http://schemas.microsoft.com/office/excel/2006/main">
          <x14:cfRule type="expression" priority="83" id="{16141361-07E0-49F5-9E02-279F7DDF0B70}">
            <xm:f>Data!I6=-1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FF0000"/>
                  </stop>
                  <stop position="1">
                    <color rgb="FF00000F"/>
                  </stop>
                </gradientFill>
              </fill>
            </x14:dxf>
          </x14:cfRule>
          <xm:sqref>I8</xm:sqref>
        </x14:conditionalFormatting>
        <x14:conditionalFormatting xmlns:xm="http://schemas.microsoft.com/office/excel/2006/main">
          <x14:cfRule type="expression" priority="74" id="{B45AD79B-09EE-4FE0-8382-FE7841A626CE}">
            <xm:f>Data!L6=1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00B050"/>
                  </stop>
                  <stop position="1">
                    <color rgb="FF00000F"/>
                  </stop>
                </gradientFill>
              </fill>
            </x14:dxf>
          </x14:cfRule>
          <xm:sqref>L7</xm:sqref>
        </x14:conditionalFormatting>
        <x14:conditionalFormatting xmlns:xm="http://schemas.microsoft.com/office/excel/2006/main">
          <x14:cfRule type="expression" priority="73" id="{F5C7A2B7-F644-4740-ABE1-D7C31A817CEB}">
            <xm:f>Data!L6=-1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FF0000"/>
                  </stop>
                  <stop position="1">
                    <color rgb="FF00000F"/>
                  </stop>
                </gradientFill>
              </fill>
            </x14:dxf>
          </x14:cfRule>
          <xm:sqref>L8</xm:sqref>
        </x14:conditionalFormatting>
        <x14:conditionalFormatting xmlns:xm="http://schemas.microsoft.com/office/excel/2006/main">
          <x14:cfRule type="expression" priority="72" id="{86DDAD47-212B-4BA4-929B-25423374B2CF}">
            <xm:f>Data!O6=1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00B050"/>
                  </stop>
                  <stop position="1">
                    <color rgb="FF00000F"/>
                  </stop>
                </gradientFill>
              </fill>
            </x14:dxf>
          </x14:cfRule>
          <xm:sqref>O7</xm:sqref>
        </x14:conditionalFormatting>
        <x14:conditionalFormatting xmlns:xm="http://schemas.microsoft.com/office/excel/2006/main">
          <x14:cfRule type="expression" priority="71" id="{65129365-0675-4970-8554-44336AB458BC}">
            <xm:f>Data!O6=-1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FF0000"/>
                  </stop>
                  <stop position="1">
                    <color rgb="FF00000F"/>
                  </stop>
                </gradientFill>
              </fill>
            </x14:dxf>
          </x14:cfRule>
          <xm:sqref>O8</xm:sqref>
        </x14:conditionalFormatting>
        <x14:conditionalFormatting xmlns:xm="http://schemas.microsoft.com/office/excel/2006/main">
          <x14:cfRule type="expression" priority="70" id="{A9CEAB2E-E6F6-4617-A8D7-274EDC3117DB}">
            <xm:f>Data!R6=1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00B050"/>
                  </stop>
                  <stop position="1">
                    <color rgb="FF00000F"/>
                  </stop>
                </gradientFill>
              </fill>
            </x14:dxf>
          </x14:cfRule>
          <xm:sqref>R7</xm:sqref>
        </x14:conditionalFormatting>
        <x14:conditionalFormatting xmlns:xm="http://schemas.microsoft.com/office/excel/2006/main">
          <x14:cfRule type="expression" priority="69" id="{20F040FB-1466-4B74-88B3-E51C66425A24}">
            <xm:f>Data!R6=-1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FF0000"/>
                  </stop>
                  <stop position="1">
                    <color rgb="FF00000F"/>
                  </stop>
                </gradientFill>
              </fill>
            </x14:dxf>
          </x14:cfRule>
          <xm:sqref>R8</xm:sqref>
        </x14:conditionalFormatting>
        <x14:conditionalFormatting xmlns:xm="http://schemas.microsoft.com/office/excel/2006/main">
          <x14:cfRule type="expression" priority="68" id="{C31F4041-9853-42C7-B995-95FC0B0572D1}">
            <xm:f>Data!U6=1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00B050"/>
                  </stop>
                  <stop position="1">
                    <color rgb="FF00000F"/>
                  </stop>
                </gradientFill>
              </fill>
            </x14:dxf>
          </x14:cfRule>
          <xm:sqref>U7</xm:sqref>
        </x14:conditionalFormatting>
        <x14:conditionalFormatting xmlns:xm="http://schemas.microsoft.com/office/excel/2006/main">
          <x14:cfRule type="expression" priority="67" id="{AC03ACD9-074D-4165-B24C-06E3ADD540BD}">
            <xm:f>Data!U6=-1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FF0000"/>
                  </stop>
                  <stop position="1">
                    <color rgb="FF00000F"/>
                  </stop>
                </gradientFill>
              </fill>
            </x14:dxf>
          </x14:cfRule>
          <xm:sqref>U8</xm:sqref>
        </x14:conditionalFormatting>
        <x14:conditionalFormatting xmlns:xm="http://schemas.microsoft.com/office/excel/2006/main">
          <x14:cfRule type="expression" priority="66" id="{0F8750A0-DE76-4512-9E93-1811265735F8}">
            <xm:f>Data!X6=1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00B050"/>
                  </stop>
                  <stop position="1">
                    <color rgb="FF00000F"/>
                  </stop>
                </gradientFill>
              </fill>
            </x14:dxf>
          </x14:cfRule>
          <xm:sqref>X7</xm:sqref>
        </x14:conditionalFormatting>
        <x14:conditionalFormatting xmlns:xm="http://schemas.microsoft.com/office/excel/2006/main">
          <x14:cfRule type="expression" priority="65" id="{8915E4F8-3B33-4649-8E94-F4BA545A89B7}">
            <xm:f>Data!X6=-1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FF0000"/>
                  </stop>
                  <stop position="1">
                    <color rgb="FF00000F"/>
                  </stop>
                </gradientFill>
              </fill>
            </x14:dxf>
          </x14:cfRule>
          <xm:sqref>X8</xm:sqref>
        </x14:conditionalFormatting>
        <x14:conditionalFormatting xmlns:xm="http://schemas.microsoft.com/office/excel/2006/main">
          <x14:cfRule type="expression" priority="64" id="{9AA9E6EF-9CC1-48F4-9F99-6E611E896E93}">
            <xm:f>Data!C12=1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00B050"/>
                  </stop>
                  <stop position="1">
                    <color rgb="FF00000F"/>
                  </stop>
                </gradient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63" id="{17F80BCD-0B86-4D2C-8817-E9486515A784}">
            <xm:f>Data!C12=-1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FF0000"/>
                  </stop>
                  <stop position="1">
                    <color rgb="FF00000F"/>
                  </stop>
                </gradientFill>
              </fill>
            </x14:dxf>
          </x14:cfRule>
          <xm:sqref>C14</xm:sqref>
        </x14:conditionalFormatting>
        <x14:conditionalFormatting xmlns:xm="http://schemas.microsoft.com/office/excel/2006/main">
          <x14:cfRule type="expression" priority="62" id="{4CD5C849-06E6-4619-899E-156C268B893B}">
            <xm:f>Data!F12=1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00B050"/>
                  </stop>
                  <stop position="1">
                    <color rgb="FF00000F"/>
                  </stop>
                </gradientFill>
              </fill>
            </x14:dxf>
          </x14:cfRule>
          <xm:sqref>F13</xm:sqref>
        </x14:conditionalFormatting>
        <x14:conditionalFormatting xmlns:xm="http://schemas.microsoft.com/office/excel/2006/main">
          <x14:cfRule type="expression" priority="61" id="{87AEEA7D-407E-4CDF-9EEC-7827690D9A96}">
            <xm:f>Data!F12=-1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FF0000"/>
                  </stop>
                  <stop position="1">
                    <color rgb="FF00000F"/>
                  </stop>
                </gradientFill>
              </fill>
            </x14:dxf>
          </x14:cfRule>
          <xm:sqref>F14</xm:sqref>
        </x14:conditionalFormatting>
        <x14:conditionalFormatting xmlns:xm="http://schemas.microsoft.com/office/excel/2006/main">
          <x14:cfRule type="expression" priority="60" id="{90A4988F-B401-4CB7-A678-D951B675E6DB}">
            <xm:f>Data!I12=1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00B050"/>
                  </stop>
                  <stop position="1">
                    <color rgb="FF00000F"/>
                  </stop>
                </gradientFill>
              </fill>
            </x14:dxf>
          </x14:cfRule>
          <xm:sqref>I13</xm:sqref>
        </x14:conditionalFormatting>
        <x14:conditionalFormatting xmlns:xm="http://schemas.microsoft.com/office/excel/2006/main">
          <x14:cfRule type="expression" priority="59" id="{72E87242-5236-45F3-9CC8-4D38C6228D7E}">
            <xm:f>Data!I12=-1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FF0000"/>
                  </stop>
                  <stop position="1">
                    <color rgb="FF00000F"/>
                  </stop>
                </gradientFill>
              </fill>
            </x14:dxf>
          </x14:cfRule>
          <xm:sqref>I14</xm:sqref>
        </x14:conditionalFormatting>
        <x14:conditionalFormatting xmlns:xm="http://schemas.microsoft.com/office/excel/2006/main">
          <x14:cfRule type="expression" priority="58" id="{CE17ACB0-9E5A-4442-B8A9-623A54487E06}">
            <xm:f>Data!L12=1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00B050"/>
                  </stop>
                  <stop position="1">
                    <color rgb="FF00000F"/>
                  </stop>
                </gradient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57" id="{CE49AD1C-7313-4332-896D-B8587BCF317E}">
            <xm:f>Data!L12=-1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FF0000"/>
                  </stop>
                  <stop position="1">
                    <color rgb="FF00000F"/>
                  </stop>
                </gradientFill>
              </fill>
            </x14:dxf>
          </x14:cfRule>
          <xm:sqref>L14</xm:sqref>
        </x14:conditionalFormatting>
        <x14:conditionalFormatting xmlns:xm="http://schemas.microsoft.com/office/excel/2006/main">
          <x14:cfRule type="expression" priority="56" id="{289BCA95-BBE1-453E-854A-AB799B04334A}">
            <xm:f>Data!O12=1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00B050"/>
                  </stop>
                  <stop position="1">
                    <color rgb="FF00000F"/>
                  </stop>
                </gradientFill>
              </fill>
            </x14:dxf>
          </x14:cfRule>
          <xm:sqref>O13</xm:sqref>
        </x14:conditionalFormatting>
        <x14:conditionalFormatting xmlns:xm="http://schemas.microsoft.com/office/excel/2006/main">
          <x14:cfRule type="expression" priority="55" id="{E2E8F7FF-802C-45D9-80F2-D4BAC7AFDFC5}">
            <xm:f>Data!O12=-1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FF0000"/>
                  </stop>
                  <stop position="1">
                    <color rgb="FF00000F"/>
                  </stop>
                </gradientFill>
              </fill>
            </x14:dxf>
          </x14:cfRule>
          <xm:sqref>O14</xm:sqref>
        </x14:conditionalFormatting>
        <x14:conditionalFormatting xmlns:xm="http://schemas.microsoft.com/office/excel/2006/main">
          <x14:cfRule type="expression" priority="54" id="{57E57A7D-BB2D-4DC4-BD6F-4F68DACDCD37}">
            <xm:f>Data!R12=1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00B050"/>
                  </stop>
                  <stop position="1">
                    <color rgb="FF00000F"/>
                  </stop>
                </gradientFill>
              </fill>
            </x14:dxf>
          </x14:cfRule>
          <xm:sqref>R13</xm:sqref>
        </x14:conditionalFormatting>
        <x14:conditionalFormatting xmlns:xm="http://schemas.microsoft.com/office/excel/2006/main">
          <x14:cfRule type="expression" priority="53" id="{D09E2642-D194-4C88-A05A-0DC107CA6DA6}">
            <xm:f>Data!R12=-1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FF0000"/>
                  </stop>
                  <stop position="1">
                    <color rgb="FF00000F"/>
                  </stop>
                </gradientFill>
              </fill>
            </x14:dxf>
          </x14:cfRule>
          <xm:sqref>R14</xm:sqref>
        </x14:conditionalFormatting>
        <x14:conditionalFormatting xmlns:xm="http://schemas.microsoft.com/office/excel/2006/main">
          <x14:cfRule type="expression" priority="52" id="{5062CBF2-C81A-427C-B35B-F1B2213495A3}">
            <xm:f>Data!U12=1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00B050"/>
                  </stop>
                  <stop position="1">
                    <color rgb="FF00000F"/>
                  </stop>
                </gradientFill>
              </fill>
            </x14:dxf>
          </x14:cfRule>
          <xm:sqref>U13</xm:sqref>
        </x14:conditionalFormatting>
        <x14:conditionalFormatting xmlns:xm="http://schemas.microsoft.com/office/excel/2006/main">
          <x14:cfRule type="expression" priority="51" id="{AA903963-630F-4A53-B359-A5A220ABB2A2}">
            <xm:f>Data!U12=-1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FF0000"/>
                  </stop>
                  <stop position="1">
                    <color rgb="FF00000F"/>
                  </stop>
                </gradientFill>
              </fill>
            </x14:dxf>
          </x14:cfRule>
          <xm:sqref>U14</xm:sqref>
        </x14:conditionalFormatting>
        <x14:conditionalFormatting xmlns:xm="http://schemas.microsoft.com/office/excel/2006/main">
          <x14:cfRule type="expression" priority="50" id="{FB2FA3C1-766B-4B89-A600-29C63A355E10}">
            <xm:f>Data!X12=1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00B050"/>
                  </stop>
                  <stop position="1">
                    <color rgb="FF00000F"/>
                  </stop>
                </gradientFill>
              </fill>
            </x14:dxf>
          </x14:cfRule>
          <xm:sqref>X13</xm:sqref>
        </x14:conditionalFormatting>
        <x14:conditionalFormatting xmlns:xm="http://schemas.microsoft.com/office/excel/2006/main">
          <x14:cfRule type="expression" priority="49" id="{2C672726-AAC9-4107-B667-F52921E797ED}">
            <xm:f>Data!X12=-1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FF0000"/>
                  </stop>
                  <stop position="1">
                    <color rgb="FF00000F"/>
                  </stop>
                </gradientFill>
              </fill>
            </x14:dxf>
          </x14:cfRule>
          <xm:sqref>X14</xm:sqref>
        </x14:conditionalFormatting>
        <x14:conditionalFormatting xmlns:xm="http://schemas.microsoft.com/office/excel/2006/main">
          <x14:cfRule type="expression" priority="48" id="{A67AE167-7ABF-4A58-B0AC-2D16B6D9A6BB}">
            <xm:f>Data!C18=1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00B050"/>
                  </stop>
                  <stop position="1">
                    <color rgb="FF00000F"/>
                  </stop>
                </gradientFill>
              </fill>
            </x14:dxf>
          </x14:cfRule>
          <xm:sqref>C19</xm:sqref>
        </x14:conditionalFormatting>
        <x14:conditionalFormatting xmlns:xm="http://schemas.microsoft.com/office/excel/2006/main">
          <x14:cfRule type="expression" priority="47" id="{0E34FDA9-C33E-4DDB-9A04-C969978A0EA2}">
            <xm:f>Data!C18=-1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FF0000"/>
                  </stop>
                  <stop position="1">
                    <color rgb="FF00000F"/>
                  </stop>
                </gradientFill>
              </fill>
            </x14:dxf>
          </x14:cfRule>
          <xm:sqref>C20</xm:sqref>
        </x14:conditionalFormatting>
        <x14:conditionalFormatting xmlns:xm="http://schemas.microsoft.com/office/excel/2006/main">
          <x14:cfRule type="expression" priority="46" id="{5286B5D8-9387-497D-BAC3-F20D90E8FC0D}">
            <xm:f>Data!F18=1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00B050"/>
                  </stop>
                  <stop position="1">
                    <color rgb="FF00000F"/>
                  </stop>
                </gradientFill>
              </fill>
            </x14:dxf>
          </x14:cfRule>
          <xm:sqref>F19</xm:sqref>
        </x14:conditionalFormatting>
        <x14:conditionalFormatting xmlns:xm="http://schemas.microsoft.com/office/excel/2006/main">
          <x14:cfRule type="expression" priority="45" id="{CC45D214-EF92-451C-92F6-44DBD5055577}">
            <xm:f>Data!F18=-1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FF0000"/>
                  </stop>
                  <stop position="1">
                    <color rgb="FF00000F"/>
                  </stop>
                </gradientFill>
              </fill>
            </x14:dxf>
          </x14:cfRule>
          <xm:sqref>F20</xm:sqref>
        </x14:conditionalFormatting>
        <x14:conditionalFormatting xmlns:xm="http://schemas.microsoft.com/office/excel/2006/main">
          <x14:cfRule type="expression" priority="44" id="{EB21B40C-FF29-4C58-8916-B6E7815651B2}">
            <xm:f>Data!I18=1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00B050"/>
                  </stop>
                  <stop position="1">
                    <color rgb="FF00000F"/>
                  </stop>
                </gradientFill>
              </fill>
            </x14:dxf>
          </x14:cfRule>
          <xm:sqref>I19</xm:sqref>
        </x14:conditionalFormatting>
        <x14:conditionalFormatting xmlns:xm="http://schemas.microsoft.com/office/excel/2006/main">
          <x14:cfRule type="expression" priority="43" id="{AC996FFA-F7A8-49AF-8E28-C62E7E66F076}">
            <xm:f>Data!I18=-1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FF0000"/>
                  </stop>
                  <stop position="1">
                    <color rgb="FF00000F"/>
                  </stop>
                </gradientFill>
              </fill>
            </x14:dxf>
          </x14:cfRule>
          <xm:sqref>I20</xm:sqref>
        </x14:conditionalFormatting>
        <x14:conditionalFormatting xmlns:xm="http://schemas.microsoft.com/office/excel/2006/main">
          <x14:cfRule type="expression" priority="42" id="{C6F97A87-C5E4-4673-BA8D-29FDD7498D87}">
            <xm:f>Data!L18=1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00B050"/>
                  </stop>
                  <stop position="1">
                    <color rgb="FF00000F"/>
                  </stop>
                </gradientFill>
              </fill>
            </x14:dxf>
          </x14:cfRule>
          <xm:sqref>L19</xm:sqref>
        </x14:conditionalFormatting>
        <x14:conditionalFormatting xmlns:xm="http://schemas.microsoft.com/office/excel/2006/main">
          <x14:cfRule type="expression" priority="41" id="{98982680-3EBF-4E4F-AC21-E75223FBB34E}">
            <xm:f>Data!L18=-1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FF0000"/>
                  </stop>
                  <stop position="1">
                    <color rgb="FF00000F"/>
                  </stop>
                </gradientFill>
              </fill>
            </x14:dxf>
          </x14:cfRule>
          <xm:sqref>L20</xm:sqref>
        </x14:conditionalFormatting>
        <x14:conditionalFormatting xmlns:xm="http://schemas.microsoft.com/office/excel/2006/main">
          <x14:cfRule type="expression" priority="40" id="{891C4BFD-390E-40FD-83A5-32564EBD79B9}">
            <xm:f>Data!O18=1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00B050"/>
                  </stop>
                  <stop position="1">
                    <color rgb="FF00000F"/>
                  </stop>
                </gradientFill>
              </fill>
            </x14:dxf>
          </x14:cfRule>
          <xm:sqref>O19</xm:sqref>
        </x14:conditionalFormatting>
        <x14:conditionalFormatting xmlns:xm="http://schemas.microsoft.com/office/excel/2006/main">
          <x14:cfRule type="expression" priority="39" id="{BF174C06-F1AF-4F1F-9538-25CB00AD7921}">
            <xm:f>Data!O18=-1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FF0000"/>
                  </stop>
                  <stop position="1">
                    <color rgb="FF00000F"/>
                  </stop>
                </gradientFill>
              </fill>
            </x14:dxf>
          </x14:cfRule>
          <xm:sqref>O20</xm:sqref>
        </x14:conditionalFormatting>
        <x14:conditionalFormatting xmlns:xm="http://schemas.microsoft.com/office/excel/2006/main">
          <x14:cfRule type="expression" priority="38" id="{6F4AEBAA-CC90-4ABD-9504-64BC9E3B3551}">
            <xm:f>Data!R18=1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00B050"/>
                  </stop>
                  <stop position="1">
                    <color rgb="FF00000F"/>
                  </stop>
                </gradientFill>
              </fill>
            </x14:dxf>
          </x14:cfRule>
          <xm:sqref>R19</xm:sqref>
        </x14:conditionalFormatting>
        <x14:conditionalFormatting xmlns:xm="http://schemas.microsoft.com/office/excel/2006/main">
          <x14:cfRule type="expression" priority="37" id="{B0CF7398-5C18-4EB2-804A-AC43B1674A4C}">
            <xm:f>Data!R18=-1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FF0000"/>
                  </stop>
                  <stop position="1">
                    <color rgb="FF00000F"/>
                  </stop>
                </gradientFill>
              </fill>
            </x14:dxf>
          </x14:cfRule>
          <xm:sqref>R20</xm:sqref>
        </x14:conditionalFormatting>
        <x14:conditionalFormatting xmlns:xm="http://schemas.microsoft.com/office/excel/2006/main">
          <x14:cfRule type="expression" priority="36" id="{BA55EDBA-B2D2-499D-9F38-B44DFACC1302}">
            <xm:f>Data!U18=1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00B050"/>
                  </stop>
                  <stop position="1">
                    <color rgb="FF00000F"/>
                  </stop>
                </gradientFill>
              </fill>
            </x14:dxf>
          </x14:cfRule>
          <xm:sqref>U19</xm:sqref>
        </x14:conditionalFormatting>
        <x14:conditionalFormatting xmlns:xm="http://schemas.microsoft.com/office/excel/2006/main">
          <x14:cfRule type="expression" priority="35" id="{11A6160F-CEA0-4F21-A76A-073724CB7539}">
            <xm:f>Data!U18=-1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FF0000"/>
                  </stop>
                  <stop position="1">
                    <color rgb="FF00000F"/>
                  </stop>
                </gradientFill>
              </fill>
            </x14:dxf>
          </x14:cfRule>
          <xm:sqref>U20</xm:sqref>
        </x14:conditionalFormatting>
        <x14:conditionalFormatting xmlns:xm="http://schemas.microsoft.com/office/excel/2006/main">
          <x14:cfRule type="expression" priority="34" id="{95D713F0-7A74-4416-8285-7E4E121588E2}">
            <xm:f>Data!X18=1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00B050"/>
                  </stop>
                  <stop position="1">
                    <color rgb="FF00000F"/>
                  </stop>
                </gradientFill>
              </fill>
            </x14:dxf>
          </x14:cfRule>
          <xm:sqref>X19</xm:sqref>
        </x14:conditionalFormatting>
        <x14:conditionalFormatting xmlns:xm="http://schemas.microsoft.com/office/excel/2006/main">
          <x14:cfRule type="expression" priority="33" id="{97083173-128D-49EB-8AAF-52468C524684}">
            <xm:f>Data!X18=-1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FF0000"/>
                  </stop>
                  <stop position="1">
                    <color rgb="FF00000F"/>
                  </stop>
                </gradientFill>
              </fill>
            </x14:dxf>
          </x14:cfRule>
          <xm:sqref>X20</xm:sqref>
        </x14:conditionalFormatting>
        <x14:conditionalFormatting xmlns:xm="http://schemas.microsoft.com/office/excel/2006/main">
          <x14:cfRule type="expression" priority="32" id="{0F16BB95-E874-4D5C-B0FC-B271C6D3336D}">
            <xm:f>Data!C24=1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00B050"/>
                  </stop>
                  <stop position="1">
                    <color rgb="FF00000F"/>
                  </stop>
                </gradientFill>
              </fill>
            </x14:dxf>
          </x14:cfRule>
          <xm:sqref>C25</xm:sqref>
        </x14:conditionalFormatting>
        <x14:conditionalFormatting xmlns:xm="http://schemas.microsoft.com/office/excel/2006/main">
          <x14:cfRule type="expression" priority="31" id="{5109614E-F59A-45DB-B0A7-75D18F00C24D}">
            <xm:f>Data!C24=-1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FF0000"/>
                  </stop>
                  <stop position="1">
                    <color rgb="FF00000F"/>
                  </stop>
                </gradientFill>
              </fill>
            </x14:dxf>
          </x14:cfRule>
          <xm:sqref>C26</xm:sqref>
        </x14:conditionalFormatting>
        <x14:conditionalFormatting xmlns:xm="http://schemas.microsoft.com/office/excel/2006/main">
          <x14:cfRule type="expression" priority="30" id="{D23D799C-6494-4C7E-89AA-8CBDABC8C97D}">
            <xm:f>Data!F24=1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00B050"/>
                  </stop>
                  <stop position="1">
                    <color rgb="FF00000F"/>
                  </stop>
                </gradientFill>
              </fill>
            </x14:dxf>
          </x14:cfRule>
          <xm:sqref>F25</xm:sqref>
        </x14:conditionalFormatting>
        <x14:conditionalFormatting xmlns:xm="http://schemas.microsoft.com/office/excel/2006/main">
          <x14:cfRule type="expression" priority="29" id="{1B0A7028-D51C-4E64-B5E3-181199997AC7}">
            <xm:f>Data!F24=-1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FF0000"/>
                  </stop>
                  <stop position="1">
                    <color rgb="FF00000F"/>
                  </stop>
                </gradientFill>
              </fill>
            </x14:dxf>
          </x14:cfRule>
          <xm:sqref>F26</xm:sqref>
        </x14:conditionalFormatting>
        <x14:conditionalFormatting xmlns:xm="http://schemas.microsoft.com/office/excel/2006/main">
          <x14:cfRule type="expression" priority="28" id="{50BA4205-3565-4272-90F2-753FE0755DF6}">
            <xm:f>Data!I24=1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00B050"/>
                  </stop>
                  <stop position="1">
                    <color rgb="FF00000F"/>
                  </stop>
                </gradientFill>
              </fill>
            </x14:dxf>
          </x14:cfRule>
          <xm:sqref>I25</xm:sqref>
        </x14:conditionalFormatting>
        <x14:conditionalFormatting xmlns:xm="http://schemas.microsoft.com/office/excel/2006/main">
          <x14:cfRule type="expression" priority="27" id="{28E5126A-5512-4EA3-B5C9-A421B273E265}">
            <xm:f>Data!I24=-1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FF0000"/>
                  </stop>
                  <stop position="1">
                    <color rgb="FF00000F"/>
                  </stop>
                </gradientFill>
              </fill>
            </x14:dxf>
          </x14:cfRule>
          <xm:sqref>I26</xm:sqref>
        </x14:conditionalFormatting>
        <x14:conditionalFormatting xmlns:xm="http://schemas.microsoft.com/office/excel/2006/main">
          <x14:cfRule type="expression" priority="26" id="{0B7A6F23-BA8D-416A-8B1E-1383B630B037}">
            <xm:f>Data!L24=1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00B050"/>
                  </stop>
                  <stop position="1">
                    <color rgb="FF00000F"/>
                  </stop>
                </gradientFill>
              </fill>
            </x14:dxf>
          </x14:cfRule>
          <xm:sqref>L25</xm:sqref>
        </x14:conditionalFormatting>
        <x14:conditionalFormatting xmlns:xm="http://schemas.microsoft.com/office/excel/2006/main">
          <x14:cfRule type="expression" priority="25" id="{50C968A2-B3D8-447A-A1A8-73D5E9459109}">
            <xm:f>Data!L24=-1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FF0000"/>
                  </stop>
                  <stop position="1">
                    <color rgb="FF00000F"/>
                  </stop>
                </gradientFill>
              </fill>
            </x14:dxf>
          </x14:cfRule>
          <xm:sqref>L26</xm:sqref>
        </x14:conditionalFormatting>
        <x14:conditionalFormatting xmlns:xm="http://schemas.microsoft.com/office/excel/2006/main">
          <x14:cfRule type="expression" priority="24" id="{DEF4134B-B31E-4564-8623-BE1F41D9EC3F}">
            <xm:f>Data!O24=1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00B050"/>
                  </stop>
                  <stop position="1">
                    <color rgb="FF00000F"/>
                  </stop>
                </gradientFill>
              </fill>
            </x14:dxf>
          </x14:cfRule>
          <xm:sqref>O25</xm:sqref>
        </x14:conditionalFormatting>
        <x14:conditionalFormatting xmlns:xm="http://schemas.microsoft.com/office/excel/2006/main">
          <x14:cfRule type="expression" priority="23" id="{9F8D1EEE-F905-40CF-8300-77CAA6DE82E3}">
            <xm:f>Data!O24=-1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FF0000"/>
                  </stop>
                  <stop position="1">
                    <color rgb="FF00000F"/>
                  </stop>
                </gradientFill>
              </fill>
            </x14:dxf>
          </x14:cfRule>
          <xm:sqref>O26</xm:sqref>
        </x14:conditionalFormatting>
        <x14:conditionalFormatting xmlns:xm="http://schemas.microsoft.com/office/excel/2006/main">
          <x14:cfRule type="expression" priority="22" id="{013F0912-9066-4717-AEF7-746281DE331B}">
            <xm:f>Data!R24=1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00B050"/>
                  </stop>
                  <stop position="1">
                    <color rgb="FF00000F"/>
                  </stop>
                </gradientFill>
              </fill>
            </x14:dxf>
          </x14:cfRule>
          <xm:sqref>R25</xm:sqref>
        </x14:conditionalFormatting>
        <x14:conditionalFormatting xmlns:xm="http://schemas.microsoft.com/office/excel/2006/main">
          <x14:cfRule type="expression" priority="21" id="{7C0FBCD6-3396-4CA1-A0BB-14A763B7603E}">
            <xm:f>Data!R24=-1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FF0000"/>
                  </stop>
                  <stop position="1">
                    <color rgb="FF00000F"/>
                  </stop>
                </gradientFill>
              </fill>
            </x14:dxf>
          </x14:cfRule>
          <xm:sqref>R26</xm:sqref>
        </x14:conditionalFormatting>
        <x14:conditionalFormatting xmlns:xm="http://schemas.microsoft.com/office/excel/2006/main">
          <x14:cfRule type="expression" priority="20" id="{067D849D-1C2F-450B-B97D-E1F5F7C0DF64}">
            <xm:f>Data!U24=1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00B050"/>
                  </stop>
                  <stop position="1">
                    <color rgb="FF00000F"/>
                  </stop>
                </gradientFill>
              </fill>
            </x14:dxf>
          </x14:cfRule>
          <xm:sqref>U25</xm:sqref>
        </x14:conditionalFormatting>
        <x14:conditionalFormatting xmlns:xm="http://schemas.microsoft.com/office/excel/2006/main">
          <x14:cfRule type="expression" priority="19" id="{0180C5CF-0DEE-461F-A201-03CBD37F35C1}">
            <xm:f>Data!U24=-1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FF0000"/>
                  </stop>
                  <stop position="1">
                    <color rgb="FF00000F"/>
                  </stop>
                </gradientFill>
              </fill>
            </x14:dxf>
          </x14:cfRule>
          <xm:sqref>U26</xm:sqref>
        </x14:conditionalFormatting>
        <x14:conditionalFormatting xmlns:xm="http://schemas.microsoft.com/office/excel/2006/main">
          <x14:cfRule type="expression" priority="18" id="{6619C38C-845E-4DFC-AD68-210A641868D9}">
            <xm:f>Data!X24=1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00B050"/>
                  </stop>
                  <stop position="1">
                    <color rgb="FF00000F"/>
                  </stop>
                </gradientFill>
              </fill>
            </x14:dxf>
          </x14:cfRule>
          <xm:sqref>X25</xm:sqref>
        </x14:conditionalFormatting>
        <x14:conditionalFormatting xmlns:xm="http://schemas.microsoft.com/office/excel/2006/main">
          <x14:cfRule type="expression" priority="17" id="{4BECEDAA-D73C-49D9-A936-78DCFB903309}">
            <xm:f>Data!X24=-1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FF0000"/>
                  </stop>
                  <stop position="1">
                    <color rgb="FF00000F"/>
                  </stop>
                </gradientFill>
              </fill>
            </x14:dxf>
          </x14:cfRule>
          <xm:sqref>X26</xm:sqref>
        </x14:conditionalFormatting>
        <x14:conditionalFormatting xmlns:xm="http://schemas.microsoft.com/office/excel/2006/main">
          <x14:cfRule type="expression" priority="16" id="{52D8EBF7-B82C-47C5-8128-2E8F86FF8BF8}">
            <xm:f>Data!C30=1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00B050"/>
                  </stop>
                  <stop position="1">
                    <color rgb="FF00000F"/>
                  </stop>
                </gradientFill>
              </fill>
            </x14:dxf>
          </x14:cfRule>
          <xm:sqref>C31</xm:sqref>
        </x14:conditionalFormatting>
        <x14:conditionalFormatting xmlns:xm="http://schemas.microsoft.com/office/excel/2006/main">
          <x14:cfRule type="expression" priority="15" id="{9B14A3E0-64E2-40C5-8C68-F3E041C69732}">
            <xm:f>Data!C30=-1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FF0000"/>
                  </stop>
                  <stop position="1">
                    <color rgb="FF00000F"/>
                  </stop>
                </gradientFill>
              </fill>
            </x14:dxf>
          </x14:cfRule>
          <xm:sqref>C32</xm:sqref>
        </x14:conditionalFormatting>
        <x14:conditionalFormatting xmlns:xm="http://schemas.microsoft.com/office/excel/2006/main">
          <x14:cfRule type="expression" priority="14" id="{585852AD-0194-4589-B53F-CA5119776FA7}">
            <xm:f>Data!F30=1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00B050"/>
                  </stop>
                  <stop position="1">
                    <color rgb="FF00000F"/>
                  </stop>
                </gradientFill>
              </fill>
            </x14:dxf>
          </x14:cfRule>
          <xm:sqref>F31</xm:sqref>
        </x14:conditionalFormatting>
        <x14:conditionalFormatting xmlns:xm="http://schemas.microsoft.com/office/excel/2006/main">
          <x14:cfRule type="expression" priority="13" id="{857431A6-C7A9-48F4-AD39-C19CF31F3DCC}">
            <xm:f>Data!F30=-1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FF0000"/>
                  </stop>
                  <stop position="1">
                    <color rgb="FF00000F"/>
                  </stop>
                </gradientFill>
              </fill>
            </x14:dxf>
          </x14:cfRule>
          <xm:sqref>F32</xm:sqref>
        </x14:conditionalFormatting>
        <x14:conditionalFormatting xmlns:xm="http://schemas.microsoft.com/office/excel/2006/main">
          <x14:cfRule type="expression" priority="12" id="{FE04D4AD-3A91-4799-B3B4-3A2A438D3DB0}">
            <xm:f>Data!I30=1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00B050"/>
                  </stop>
                  <stop position="1">
                    <color rgb="FF00000F"/>
                  </stop>
                </gradientFill>
              </fill>
            </x14:dxf>
          </x14:cfRule>
          <xm:sqref>I31</xm:sqref>
        </x14:conditionalFormatting>
        <x14:conditionalFormatting xmlns:xm="http://schemas.microsoft.com/office/excel/2006/main">
          <x14:cfRule type="expression" priority="11" id="{E33B2D09-0F66-48BA-B9FB-8264E1F0EE87}">
            <xm:f>Data!I30=-1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FF0000"/>
                  </stop>
                  <stop position="1">
                    <color rgb="FF00000F"/>
                  </stop>
                </gradientFill>
              </fill>
            </x14:dxf>
          </x14:cfRule>
          <xm:sqref>I32</xm:sqref>
        </x14:conditionalFormatting>
        <x14:conditionalFormatting xmlns:xm="http://schemas.microsoft.com/office/excel/2006/main">
          <x14:cfRule type="expression" priority="10" id="{B76AAE70-BD51-4051-8715-67973E788AFD}">
            <xm:f>Data!L30=1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00B050"/>
                  </stop>
                  <stop position="1">
                    <color rgb="FF00000F"/>
                  </stop>
                </gradientFill>
              </fill>
            </x14:dxf>
          </x14:cfRule>
          <xm:sqref>L31</xm:sqref>
        </x14:conditionalFormatting>
        <x14:conditionalFormatting xmlns:xm="http://schemas.microsoft.com/office/excel/2006/main">
          <x14:cfRule type="expression" priority="9" id="{70CA39F8-FB02-4016-8868-FE104BC3BA77}">
            <xm:f>Data!L30=-1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FF0000"/>
                  </stop>
                  <stop position="1">
                    <color rgb="FF00000F"/>
                  </stop>
                </gradientFill>
              </fill>
            </x14:dxf>
          </x14:cfRule>
          <xm:sqref>L32</xm:sqref>
        </x14:conditionalFormatting>
        <x14:conditionalFormatting xmlns:xm="http://schemas.microsoft.com/office/excel/2006/main">
          <x14:cfRule type="expression" priority="8" id="{4B7FC4A2-8A9D-4946-A0FD-0139053D995F}">
            <xm:f>Data!O30=1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00B050"/>
                  </stop>
                  <stop position="1">
                    <color rgb="FF00000F"/>
                  </stop>
                </gradientFill>
              </fill>
            </x14:dxf>
          </x14:cfRule>
          <xm:sqref>O31</xm:sqref>
        </x14:conditionalFormatting>
        <x14:conditionalFormatting xmlns:xm="http://schemas.microsoft.com/office/excel/2006/main">
          <x14:cfRule type="expression" priority="7" id="{5732EEAA-F97C-483E-96DB-3E3DEC2D8341}">
            <xm:f>Data!O30=-1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FF0000"/>
                  </stop>
                  <stop position="1">
                    <color rgb="FF00000F"/>
                  </stop>
                </gradientFill>
              </fill>
            </x14:dxf>
          </x14:cfRule>
          <xm:sqref>O32</xm:sqref>
        </x14:conditionalFormatting>
        <x14:conditionalFormatting xmlns:xm="http://schemas.microsoft.com/office/excel/2006/main">
          <x14:cfRule type="expression" priority="6" id="{AA734F7D-ADCD-4417-B27A-258A2306062B}">
            <xm:f>Data!R30=1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00B050"/>
                  </stop>
                  <stop position="1">
                    <color rgb="FF00000F"/>
                  </stop>
                </gradientFill>
              </fill>
            </x14:dxf>
          </x14:cfRule>
          <xm:sqref>R31</xm:sqref>
        </x14:conditionalFormatting>
        <x14:conditionalFormatting xmlns:xm="http://schemas.microsoft.com/office/excel/2006/main">
          <x14:cfRule type="expression" priority="5" id="{BA68CE6E-867A-4A1D-9B84-13181BC0D6F1}">
            <xm:f>Data!R30=-1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FF0000"/>
                  </stop>
                  <stop position="1">
                    <color rgb="FF00000F"/>
                  </stop>
                </gradientFill>
              </fill>
            </x14:dxf>
          </x14:cfRule>
          <xm:sqref>R32</xm:sqref>
        </x14:conditionalFormatting>
        <x14:conditionalFormatting xmlns:xm="http://schemas.microsoft.com/office/excel/2006/main">
          <x14:cfRule type="expression" priority="4" id="{7E62274D-B013-477A-8749-F3C7E7248B4D}">
            <xm:f>Data!U30=1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00B050"/>
                  </stop>
                  <stop position="1">
                    <color rgb="FF00000F"/>
                  </stop>
                </gradientFill>
              </fill>
            </x14:dxf>
          </x14:cfRule>
          <xm:sqref>U31</xm:sqref>
        </x14:conditionalFormatting>
        <x14:conditionalFormatting xmlns:xm="http://schemas.microsoft.com/office/excel/2006/main">
          <x14:cfRule type="expression" priority="3" id="{63CDD9DF-0C9D-4D3F-B865-BF7168637F38}">
            <xm:f>Data!U30=-1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FF0000"/>
                  </stop>
                  <stop position="1">
                    <color rgb="FF00000F"/>
                  </stop>
                </gradientFill>
              </fill>
            </x14:dxf>
          </x14:cfRule>
          <xm:sqref>U32</xm:sqref>
        </x14:conditionalFormatting>
        <x14:conditionalFormatting xmlns:xm="http://schemas.microsoft.com/office/excel/2006/main">
          <x14:cfRule type="expression" priority="2" id="{83D6CED5-0530-4731-B1BB-4A61A09BC336}">
            <xm:f>Data!X30=1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00B050"/>
                  </stop>
                  <stop position="1">
                    <color rgb="FF00000F"/>
                  </stop>
                </gradientFill>
              </fill>
            </x14:dxf>
          </x14:cfRule>
          <xm:sqref>X31</xm:sqref>
        </x14:conditionalFormatting>
        <x14:conditionalFormatting xmlns:xm="http://schemas.microsoft.com/office/excel/2006/main">
          <x14:cfRule type="expression" priority="1" id="{82DC314B-9D59-4B26-A179-DF1A76205313}">
            <xm:f>Data!X30=-1</xm:f>
            <x14:dxf>
              <font>
                <color theme="0"/>
              </font>
              <fill>
                <gradientFill degree="90">
                  <stop position="0">
                    <color rgb="FF00000F"/>
                  </stop>
                  <stop position="0.5">
                    <color rgb="FFFF0000"/>
                  </stop>
                  <stop position="1">
                    <color rgb="FF00000F"/>
                  </stop>
                </gradientFill>
              </fill>
            </x14:dxf>
          </x14:cfRule>
          <xm:sqref>X32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RowColHeaders="0" zoomScale="125" zoomScaleNormal="125" workbookViewId="0">
      <selection activeCell="B9" sqref="B9:I9"/>
    </sheetView>
  </sheetViews>
  <sheetFormatPr defaultRowHeight="16.5" x14ac:dyDescent="0.3"/>
  <cols>
    <col min="1" max="1" width="23.25" style="7" customWidth="1"/>
    <col min="2" max="16384" width="9" style="7"/>
  </cols>
  <sheetData>
    <row r="1" spans="1:13" x14ac:dyDescent="0.3">
      <c r="A1" s="5" t="s">
        <v>52</v>
      </c>
      <c r="B1" s="55" t="s">
        <v>53</v>
      </c>
      <c r="C1" s="56"/>
      <c r="D1" s="56"/>
      <c r="E1" s="56"/>
      <c r="F1" s="56"/>
      <c r="G1" s="56"/>
      <c r="H1" s="56"/>
      <c r="I1" s="57"/>
      <c r="J1" s="6"/>
      <c r="K1" s="6"/>
      <c r="L1" s="6"/>
      <c r="M1" s="6"/>
    </row>
    <row r="2" spans="1:13" x14ac:dyDescent="0.3">
      <c r="A2" s="5" t="s">
        <v>47</v>
      </c>
      <c r="B2" s="4" t="s">
        <v>17</v>
      </c>
      <c r="C2" s="4" t="s">
        <v>7</v>
      </c>
      <c r="D2" s="4" t="s">
        <v>12</v>
      </c>
      <c r="E2" s="4" t="s">
        <v>22</v>
      </c>
      <c r="F2" s="4" t="s">
        <v>26</v>
      </c>
      <c r="G2" s="4" t="s">
        <v>43</v>
      </c>
      <c r="H2" s="4" t="s">
        <v>34</v>
      </c>
      <c r="I2" s="4" t="s">
        <v>39</v>
      </c>
      <c r="J2" s="6"/>
      <c r="K2" s="6"/>
      <c r="L2" s="6"/>
      <c r="M2" s="6"/>
    </row>
    <row r="3" spans="1:13" x14ac:dyDescent="0.3">
      <c r="A3" s="5" t="s">
        <v>44</v>
      </c>
      <c r="B3" s="4">
        <v>0</v>
      </c>
      <c r="C3" s="4">
        <v>2</v>
      </c>
      <c r="D3" s="4">
        <v>2</v>
      </c>
      <c r="E3" s="4">
        <v>2</v>
      </c>
      <c r="F3" s="4">
        <v>2</v>
      </c>
      <c r="G3" s="4">
        <v>0</v>
      </c>
      <c r="H3" s="4" t="s">
        <v>45</v>
      </c>
      <c r="I3" s="4" t="s">
        <v>45</v>
      </c>
      <c r="J3" s="6"/>
      <c r="K3" s="6"/>
      <c r="L3" s="6"/>
      <c r="M3" s="6"/>
    </row>
    <row r="4" spans="1:13" x14ac:dyDescent="0.3">
      <c r="A4" s="5"/>
      <c r="B4" s="8"/>
      <c r="C4" s="8"/>
      <c r="D4" s="8"/>
      <c r="E4" s="8"/>
      <c r="F4" s="8"/>
      <c r="G4" s="8"/>
      <c r="H4" s="8"/>
      <c r="I4" s="8"/>
      <c r="J4" s="6"/>
      <c r="K4" s="6"/>
      <c r="L4" s="6"/>
      <c r="M4" s="6"/>
    </row>
    <row r="5" spans="1:13" x14ac:dyDescent="0.3">
      <c r="A5" s="5" t="s">
        <v>52</v>
      </c>
      <c r="B5" s="55" t="s">
        <v>54</v>
      </c>
      <c r="C5" s="56"/>
      <c r="D5" s="56"/>
      <c r="E5" s="56"/>
      <c r="F5" s="56"/>
      <c r="G5" s="56"/>
      <c r="H5" s="56"/>
      <c r="I5" s="57"/>
      <c r="J5" s="6"/>
      <c r="K5" s="6"/>
      <c r="L5" s="6"/>
      <c r="M5" s="6"/>
    </row>
    <row r="6" spans="1:13" x14ac:dyDescent="0.3">
      <c r="A6" s="5" t="s">
        <v>48</v>
      </c>
      <c r="B6" s="4" t="s">
        <v>8</v>
      </c>
      <c r="C6" s="4" t="s">
        <v>13</v>
      </c>
      <c r="D6" s="4" t="s">
        <v>18</v>
      </c>
      <c r="E6" s="4" t="s">
        <v>23</v>
      </c>
      <c r="F6" s="4" t="s">
        <v>27</v>
      </c>
      <c r="G6" s="4" t="s">
        <v>35</v>
      </c>
      <c r="H6" s="4" t="s">
        <v>56</v>
      </c>
      <c r="I6" s="4" t="s">
        <v>6</v>
      </c>
      <c r="J6" s="6"/>
      <c r="K6" s="6"/>
      <c r="L6" s="6"/>
      <c r="M6" s="6"/>
    </row>
    <row r="7" spans="1:13" x14ac:dyDescent="0.3">
      <c r="A7" s="5" t="s">
        <v>44</v>
      </c>
      <c r="B7" s="4">
        <v>2</v>
      </c>
      <c r="C7" s="4">
        <v>3</v>
      </c>
      <c r="D7" s="4">
        <v>2</v>
      </c>
      <c r="E7" s="4">
        <v>4</v>
      </c>
      <c r="F7" s="4">
        <v>2</v>
      </c>
      <c r="G7" s="4">
        <v>4</v>
      </c>
      <c r="H7" s="4">
        <v>4</v>
      </c>
      <c r="I7" s="4">
        <v>3</v>
      </c>
      <c r="J7" s="9"/>
      <c r="K7" s="9"/>
      <c r="L7" s="6"/>
      <c r="M7" s="6"/>
    </row>
    <row r="8" spans="1:13" x14ac:dyDescent="0.3">
      <c r="A8" s="5"/>
      <c r="B8" s="8"/>
      <c r="C8" s="8"/>
      <c r="D8" s="8"/>
      <c r="E8" s="8"/>
      <c r="F8" s="8"/>
      <c r="G8" s="8"/>
      <c r="H8" s="8"/>
      <c r="I8" s="8"/>
      <c r="J8" s="9"/>
      <c r="K8" s="9"/>
      <c r="L8" s="6"/>
      <c r="M8" s="6"/>
    </row>
    <row r="9" spans="1:13" x14ac:dyDescent="0.3">
      <c r="A9" s="5" t="s">
        <v>52</v>
      </c>
      <c r="B9" s="55" t="s">
        <v>2</v>
      </c>
      <c r="C9" s="56"/>
      <c r="D9" s="56"/>
      <c r="E9" s="56"/>
      <c r="F9" s="56"/>
      <c r="G9" s="56"/>
      <c r="H9" s="56"/>
      <c r="I9" s="57"/>
      <c r="J9" s="6"/>
      <c r="K9" s="6"/>
      <c r="L9" s="6"/>
      <c r="M9" s="6"/>
    </row>
    <row r="10" spans="1:13" x14ac:dyDescent="0.3">
      <c r="A10" s="5" t="s">
        <v>49</v>
      </c>
      <c r="B10" s="4" t="s">
        <v>9</v>
      </c>
      <c r="C10" s="4" t="s">
        <v>14</v>
      </c>
      <c r="D10" s="4" t="s">
        <v>19</v>
      </c>
      <c r="E10" s="4" t="s">
        <v>24</v>
      </c>
      <c r="F10" s="4" t="s">
        <v>28</v>
      </c>
      <c r="G10" s="4" t="s">
        <v>31</v>
      </c>
      <c r="H10" s="4" t="s">
        <v>36</v>
      </c>
      <c r="I10" s="4" t="s">
        <v>40</v>
      </c>
      <c r="J10" s="6"/>
      <c r="K10" s="6"/>
      <c r="L10" s="6"/>
      <c r="M10" s="6"/>
    </row>
    <row r="11" spans="1:13" x14ac:dyDescent="0.3">
      <c r="A11" s="5" t="s">
        <v>44</v>
      </c>
      <c r="B11" s="4">
        <v>2</v>
      </c>
      <c r="C11" s="4">
        <v>2</v>
      </c>
      <c r="D11" s="4">
        <v>2</v>
      </c>
      <c r="E11" s="4">
        <v>2</v>
      </c>
      <c r="F11" s="4">
        <v>2</v>
      </c>
      <c r="G11" s="4">
        <v>3</v>
      </c>
      <c r="H11" s="4">
        <v>2</v>
      </c>
      <c r="I11" s="4">
        <v>3</v>
      </c>
      <c r="J11" s="6"/>
      <c r="K11" s="6"/>
      <c r="L11" s="6"/>
      <c r="M11" s="6"/>
    </row>
    <row r="12" spans="1:13" x14ac:dyDescent="0.3">
      <c r="A12" s="5"/>
      <c r="B12" s="8"/>
      <c r="C12" s="8"/>
      <c r="D12" s="8"/>
      <c r="E12" s="8"/>
      <c r="F12" s="8"/>
      <c r="G12" s="8"/>
      <c r="H12" s="8"/>
      <c r="I12" s="8"/>
      <c r="J12" s="6"/>
      <c r="K12" s="6"/>
      <c r="L12" s="6"/>
      <c r="M12" s="6"/>
    </row>
    <row r="13" spans="1:13" x14ac:dyDescent="0.3">
      <c r="A13" s="5" t="s">
        <v>52</v>
      </c>
      <c r="B13" s="55" t="s">
        <v>2</v>
      </c>
      <c r="C13" s="56"/>
      <c r="D13" s="56"/>
      <c r="E13" s="56"/>
      <c r="F13" s="56"/>
      <c r="G13" s="56"/>
      <c r="H13" s="56"/>
      <c r="I13" s="57"/>
      <c r="J13" s="6"/>
      <c r="K13" s="6"/>
      <c r="L13" s="6"/>
      <c r="M13" s="6"/>
    </row>
    <row r="14" spans="1:13" x14ac:dyDescent="0.3">
      <c r="A14" s="5" t="s">
        <v>50</v>
      </c>
      <c r="B14" s="4" t="s">
        <v>10</v>
      </c>
      <c r="C14" s="4" t="s">
        <v>15</v>
      </c>
      <c r="D14" s="4" t="s">
        <v>20</v>
      </c>
      <c r="E14" s="4" t="s">
        <v>25</v>
      </c>
      <c r="F14" s="4" t="s">
        <v>29</v>
      </c>
      <c r="G14" s="4" t="s">
        <v>32</v>
      </c>
      <c r="H14" s="4" t="s">
        <v>37</v>
      </c>
      <c r="I14" s="4" t="s">
        <v>41</v>
      </c>
      <c r="J14" s="6"/>
      <c r="K14" s="6"/>
      <c r="L14" s="6"/>
      <c r="M14" s="6"/>
    </row>
    <row r="15" spans="1:13" x14ac:dyDescent="0.3">
      <c r="A15" s="5" t="s">
        <v>44</v>
      </c>
      <c r="B15" s="4">
        <v>0</v>
      </c>
      <c r="C15" s="4">
        <v>2</v>
      </c>
      <c r="D15" s="4">
        <v>2</v>
      </c>
      <c r="E15" s="4">
        <v>2</v>
      </c>
      <c r="F15" s="4">
        <v>2</v>
      </c>
      <c r="G15" s="4">
        <v>2</v>
      </c>
      <c r="H15" s="4">
        <v>2</v>
      </c>
      <c r="I15" s="4">
        <v>3</v>
      </c>
      <c r="J15" s="6"/>
      <c r="K15" s="6"/>
      <c r="L15" s="6"/>
      <c r="M15" s="6"/>
    </row>
    <row r="16" spans="1:13" x14ac:dyDescent="0.3">
      <c r="A16" s="5"/>
      <c r="B16" s="8"/>
      <c r="C16" s="8"/>
      <c r="D16" s="8"/>
      <c r="E16" s="8"/>
      <c r="F16" s="8"/>
      <c r="G16" s="8"/>
      <c r="H16" s="8"/>
      <c r="I16" s="8"/>
      <c r="J16" s="6"/>
      <c r="K16" s="6"/>
      <c r="L16" s="6"/>
      <c r="M16" s="6"/>
    </row>
    <row r="17" spans="1:13" x14ac:dyDescent="0.3">
      <c r="A17" s="5" t="s">
        <v>52</v>
      </c>
      <c r="B17" s="55" t="s">
        <v>55</v>
      </c>
      <c r="C17" s="56"/>
      <c r="D17" s="56"/>
      <c r="E17" s="56"/>
      <c r="F17" s="56"/>
      <c r="G17" s="56"/>
      <c r="H17" s="56"/>
      <c r="I17" s="57"/>
      <c r="J17" s="6"/>
      <c r="K17" s="6"/>
      <c r="L17" s="6"/>
      <c r="M17" s="6"/>
    </row>
    <row r="18" spans="1:13" x14ac:dyDescent="0.3">
      <c r="A18" s="5" t="s">
        <v>51</v>
      </c>
      <c r="B18" s="4" t="s">
        <v>11</v>
      </c>
      <c r="C18" s="4" t="s">
        <v>16</v>
      </c>
      <c r="D18" s="4" t="s">
        <v>21</v>
      </c>
      <c r="E18" s="4" t="s">
        <v>57</v>
      </c>
      <c r="F18" s="4" t="s">
        <v>30</v>
      </c>
      <c r="G18" s="4" t="s">
        <v>33</v>
      </c>
      <c r="H18" s="4" t="s">
        <v>38</v>
      </c>
      <c r="I18" s="4" t="s">
        <v>42</v>
      </c>
      <c r="J18" s="6"/>
      <c r="K18" s="6"/>
      <c r="L18" s="6"/>
      <c r="M18" s="6"/>
    </row>
    <row r="19" spans="1:13" x14ac:dyDescent="0.3">
      <c r="A19" s="5" t="s">
        <v>44</v>
      </c>
      <c r="B19" s="4">
        <v>3</v>
      </c>
      <c r="C19" s="4">
        <v>4</v>
      </c>
      <c r="D19" s="4">
        <v>7</v>
      </c>
      <c r="E19" s="4">
        <v>4</v>
      </c>
      <c r="F19" s="4">
        <v>4</v>
      </c>
      <c r="G19" s="4">
        <v>4</v>
      </c>
      <c r="H19" s="4">
        <v>4</v>
      </c>
      <c r="I19" s="4">
        <v>4</v>
      </c>
      <c r="J19" s="6"/>
      <c r="K19" s="6"/>
      <c r="L19" s="6"/>
      <c r="M19" s="6"/>
    </row>
    <row r="20" spans="1:13" x14ac:dyDescent="0.3">
      <c r="A20" s="5"/>
      <c r="B20" s="8"/>
      <c r="C20" s="8"/>
      <c r="D20" s="8"/>
      <c r="E20" s="8"/>
      <c r="F20" s="8"/>
      <c r="G20" s="8"/>
      <c r="H20" s="8"/>
      <c r="I20" s="8"/>
      <c r="J20" s="6"/>
      <c r="K20" s="6"/>
      <c r="L20" s="6"/>
      <c r="M20" s="6"/>
    </row>
    <row r="21" spans="1:13" x14ac:dyDescent="0.3">
      <c r="A21" s="9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x14ac:dyDescent="0.3">
      <c r="A22" s="9"/>
      <c r="B22" s="54" t="s">
        <v>58</v>
      </c>
      <c r="C22" s="54"/>
      <c r="D22" s="54"/>
      <c r="E22" s="54"/>
      <c r="F22" s="54"/>
      <c r="G22" s="54"/>
      <c r="H22" s="54"/>
      <c r="I22" s="9"/>
      <c r="J22" s="9"/>
      <c r="K22" s="9"/>
      <c r="L22" s="9"/>
      <c r="M22" s="9"/>
    </row>
    <row r="23" spans="1:13" x14ac:dyDescent="0.3">
      <c r="A23" s="9"/>
      <c r="B23" s="54" t="s">
        <v>59</v>
      </c>
      <c r="C23" s="54"/>
      <c r="D23" s="54"/>
      <c r="E23" s="54"/>
      <c r="F23" s="54"/>
      <c r="G23" s="54"/>
      <c r="H23" s="54"/>
      <c r="I23" s="9"/>
      <c r="J23" s="9"/>
      <c r="K23" s="9"/>
      <c r="L23" s="9"/>
      <c r="M23" s="9"/>
    </row>
    <row r="24" spans="1:13" x14ac:dyDescent="0.3">
      <c r="A24" s="9"/>
      <c r="B24" s="54" t="s">
        <v>46</v>
      </c>
      <c r="C24" s="54"/>
      <c r="D24" s="54"/>
      <c r="E24" s="54"/>
      <c r="F24" s="54"/>
      <c r="G24" s="54"/>
      <c r="H24" s="54"/>
      <c r="I24" s="6"/>
      <c r="J24" s="6"/>
      <c r="K24" s="6"/>
      <c r="L24" s="6"/>
      <c r="M24" s="6"/>
    </row>
    <row r="25" spans="1:13" x14ac:dyDescent="0.3">
      <c r="A25" s="9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x14ac:dyDescent="0.3">
      <c r="A26" s="9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 x14ac:dyDescent="0.3">
      <c r="A27" s="9"/>
      <c r="B27" s="53"/>
      <c r="C27" s="53"/>
      <c r="D27" s="53"/>
      <c r="E27" s="53"/>
      <c r="F27" s="53"/>
      <c r="G27" s="53"/>
      <c r="H27" s="53"/>
      <c r="I27" s="6"/>
      <c r="J27" s="6"/>
      <c r="K27" s="6"/>
      <c r="L27" s="6"/>
      <c r="M27" s="6"/>
    </row>
    <row r="28" spans="1:13" x14ac:dyDescent="0.3">
      <c r="A28" s="9"/>
      <c r="B28" s="53"/>
      <c r="C28" s="53"/>
      <c r="D28" s="53"/>
      <c r="E28" s="53"/>
      <c r="F28" s="53"/>
      <c r="G28" s="53"/>
      <c r="H28" s="53"/>
      <c r="I28" s="6"/>
      <c r="J28" s="6"/>
      <c r="K28" s="6"/>
      <c r="L28" s="6"/>
      <c r="M28" s="6"/>
    </row>
    <row r="29" spans="1:13" x14ac:dyDescent="0.3">
      <c r="A29" s="9"/>
      <c r="B29" s="53"/>
      <c r="C29" s="53"/>
      <c r="D29" s="53"/>
      <c r="E29" s="53"/>
      <c r="F29" s="53"/>
      <c r="G29" s="53"/>
      <c r="H29" s="53"/>
      <c r="I29" s="6"/>
      <c r="J29" s="6"/>
      <c r="K29" s="6"/>
      <c r="L29" s="6"/>
      <c r="M29" s="6"/>
    </row>
    <row r="30" spans="1:13" x14ac:dyDescent="0.3">
      <c r="A30" s="9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</sheetData>
  <sheetProtection algorithmName="SHA-512" hashValue="vDDihrgVIjb3t2+1OiNnkFHwxnWMCJJeq8HJrPTWk32tDao7B9KN9jWa8uBcdS3qKfqYfIxVnMBZdr4L6JOzNw==" saltValue="MTOebsWpTSvlS5KKOe2o/g==" spinCount="100000" sheet="1" objects="1" scenarios="1" selectLockedCells="1"/>
  <mergeCells count="11">
    <mergeCell ref="B1:I1"/>
    <mergeCell ref="B5:I5"/>
    <mergeCell ref="B9:I9"/>
    <mergeCell ref="B13:I13"/>
    <mergeCell ref="B17:I17"/>
    <mergeCell ref="B29:H29"/>
    <mergeCell ref="B22:H22"/>
    <mergeCell ref="B23:H23"/>
    <mergeCell ref="B24:H24"/>
    <mergeCell ref="B27:H27"/>
    <mergeCell ref="B28:H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G44"/>
  <sheetViews>
    <sheetView workbookViewId="0">
      <selection sqref="A1:XFD1048576"/>
    </sheetView>
  </sheetViews>
  <sheetFormatPr defaultRowHeight="16.5" x14ac:dyDescent="0.3"/>
  <cols>
    <col min="1" max="1" width="5.75" style="24" customWidth="1"/>
    <col min="2" max="2" width="24.75" style="24" customWidth="1"/>
    <col min="3" max="3" width="11.875" style="24" bestFit="1" customWidth="1"/>
    <col min="4" max="4" width="6.875" style="24" customWidth="1"/>
    <col min="5" max="5" width="25.625" style="24" customWidth="1"/>
    <col min="6" max="6" width="9" style="24"/>
    <col min="7" max="7" width="3.25" style="24" customWidth="1"/>
    <col min="8" max="8" width="23.875" style="24" customWidth="1"/>
    <col min="9" max="9" width="11" style="24" bestFit="1" customWidth="1"/>
    <col min="10" max="10" width="2.75" style="24" customWidth="1"/>
    <col min="11" max="11" width="21.375" style="24" customWidth="1"/>
    <col min="12" max="12" width="9" style="24"/>
    <col min="13" max="13" width="2.25" style="24" customWidth="1"/>
    <col min="14" max="14" width="20.25" style="24" customWidth="1"/>
    <col min="15" max="15" width="9" style="24"/>
    <col min="16" max="16" width="2.375" style="24" customWidth="1"/>
    <col min="17" max="17" width="24.25" style="24" customWidth="1"/>
    <col min="18" max="18" width="9" style="24"/>
    <col min="19" max="19" width="2.75" style="24" customWidth="1"/>
    <col min="20" max="20" width="21.5" style="24" customWidth="1"/>
    <col min="21" max="21" width="9" style="24"/>
    <col min="22" max="22" width="3.5" style="24" customWidth="1"/>
    <col min="23" max="23" width="21.5" style="24" customWidth="1"/>
    <col min="24" max="27" width="9" style="24"/>
    <col min="28" max="28" width="9.75" style="24" bestFit="1" customWidth="1"/>
    <col min="29" max="16384" width="9" style="24"/>
  </cols>
  <sheetData>
    <row r="1" spans="1:33" x14ac:dyDescent="0.3">
      <c r="A1" s="23"/>
      <c r="B1" s="23"/>
      <c r="C1" s="23"/>
      <c r="D1" s="23"/>
    </row>
    <row r="2" spans="1:33" x14ac:dyDescent="0.3">
      <c r="A2" s="25"/>
      <c r="B2" s="25"/>
      <c r="C2" s="25"/>
      <c r="D2" s="25"/>
    </row>
    <row r="3" spans="1:33" x14ac:dyDescent="0.3">
      <c r="A3" s="25"/>
      <c r="B3" s="25"/>
      <c r="C3" s="25"/>
      <c r="D3" s="25"/>
    </row>
    <row r="4" spans="1:33" x14ac:dyDescent="0.3">
      <c r="B4" s="24" t="str">
        <f>Symbols!B2</f>
        <v>YM?</v>
      </c>
      <c r="E4" s="24" t="str">
        <f>Symbols!C2</f>
        <v>EP?</v>
      </c>
      <c r="H4" s="24" t="str">
        <f>Symbols!D2</f>
        <v>ENQ?</v>
      </c>
      <c r="K4" s="24" t="str">
        <f>Symbols!E2</f>
        <v>EMD?</v>
      </c>
      <c r="N4" s="24" t="str">
        <f>Symbols!F2</f>
        <v>TFE?</v>
      </c>
      <c r="Q4" s="24" t="str">
        <f>Symbols!G2</f>
        <v>DD?</v>
      </c>
      <c r="T4" s="24" t="str">
        <f>Symbols!H2</f>
        <v>USA?</v>
      </c>
      <c r="W4" s="24" t="str">
        <f>Symbols!I2</f>
        <v>TYA?</v>
      </c>
      <c r="AC4" s="26">
        <f>MAX(AB5:AB44)</f>
        <v>5.3122087604846248E-2</v>
      </c>
      <c r="AD4" s="26">
        <f>MIN(AB5:AB44)</f>
        <v>-2.4008350730688934E-2</v>
      </c>
      <c r="AE4" s="26">
        <f>AC4-AD4</f>
        <v>7.7130438335535179E-2</v>
      </c>
      <c r="AF4" s="24">
        <f>AC4/5</f>
        <v>1.0624417520969249E-2</v>
      </c>
      <c r="AG4" s="24">
        <f>AD4/5*-1</f>
        <v>4.8016701461377868E-3</v>
      </c>
    </row>
    <row r="5" spans="1:33" x14ac:dyDescent="0.3">
      <c r="B5" s="27" t="str">
        <f>LEFT(_xll.CQGXLContractData(B4,"LongDescription"),LEN(_xll.CQGXLContractData(B4,"LongDescription"))-5)</f>
        <v>E-mini Dow ($5): September</v>
      </c>
      <c r="C5" s="24">
        <f>IF(Symbols!B3="B","B",IF(Symbols!B3=0,0,IF(Symbols!B3=1,"#.0",IF(Symbols!B3=2,"#.00",IF(Symbols!B3=3,"#.000",IF(Symbols!B3=4,"#.0000",IF(Symbols!B3=5,"#.00000",IF(Symbols!B3=6,"#.000000",IF(Symbols!B3=7,"#.0000000")))))))))</f>
        <v>0</v>
      </c>
      <c r="E5" s="27" t="str">
        <f>LEFT(_xll.CQGXLContractData(E4,"LongDescription"),LEN(_xll.CQGXLContractData(E4,"LongDescription"))-5)</f>
        <v>E-Mini S&amp;P 500: September</v>
      </c>
      <c r="F5" s="24" t="str">
        <f>IF(Symbols!C3="B","B",IF(Symbols!C3=0,0,IF(Symbols!C3=1,"#.0",IF(Symbols!C3=2,"#.00",IF(Symbols!C3=3,"#.000",IF(Symbols!C3=4,"#.0000",IF(Symbols!C3=5,"#.00000",IF(Symbols!C3=6,"#.000000",IF(Symbols!C3=7,"#.0000000")))))))))</f>
        <v>#.00</v>
      </c>
      <c r="H5" s="27" t="str">
        <f>LEFT(_xll.CQGXLContractData(H4,"LongDescription"),LEN(_xll.CQGXLContractData(H4,"LongDescription"))-5)</f>
        <v>E-mini NASDAQ-100: September</v>
      </c>
      <c r="I5" s="24" t="str">
        <f>IF(Symbols!D3="B","B",IF(Symbols!D3=0,0,IF(Symbols!D3=1,"#.0",IF(Symbols!D3=2,"#.00",IF(Symbols!D3=3,"#.000",IF(Symbols!D3=4,"#.0000",IF(Symbols!D3=5,"#.00000",IF(Symbols!D3=6,"#.000000",IF(Symbols!D3=7,"#.0000000")))))))))</f>
        <v>#.00</v>
      </c>
      <c r="K5" s="27" t="str">
        <f>LEFT(_xll.CQGXLContractData(K4,"LongDescription"),LEN(_xll.CQGXLContractData(K4,"LongDescription"))-5)</f>
        <v>E-mini MidCap 400: September</v>
      </c>
      <c r="L5" s="24" t="str">
        <f>IF(Symbols!E3="B","B",IF(Symbols!E3=0,0,IF(Symbols!E3=1,"#.0",IF(Symbols!E3=2,"#.00",IF(Symbols!E3=3,"#.000",IF(Symbols!E3=4,"#.0000",IF(Symbols!E3=5,"#.00000",IF(Symbols!E3=6,"#.000000",IF(Symbols!E3=7,"#.0000000")))))))))</f>
        <v>#.00</v>
      </c>
      <c r="N5" s="27" t="str">
        <f>LEFT(_xll.CQGXLContractData(N4,"LongDescription"),LEN(_xll.CQGXLContractData(N4,"LongDescription"))-5)</f>
        <v>Russell 2000 Index Mini: September</v>
      </c>
      <c r="O5" s="24" t="str">
        <f>IF(Symbols!F3="B","B",IF(Symbols!F3=0,0,IF(Symbols!F3=1,"#.0",IF(Symbols!F3=2,"#.00",IF(Symbols!F3=3,"#.000",IF(Symbols!F3=4,"#.0000",IF(Symbols!F3=5,"#.00000",IF(Symbols!F3=6,"#.000000",IF(Symbols!F3=7,"#.0000000")))))))))</f>
        <v>#.00</v>
      </c>
      <c r="P5" s="24">
        <f>IF(Symbols!G3="B","B",IF(Symbols!G3=0,0,IF(Symbols!G3=1,"#.0",IF(Symbols!G3=2,"#.00",IF(Symbols!G3=3,"#.000",IF(Symbols!G3=4,"#.0000",IF(Symbols!G3=5,"#.00000",IF(Symbols!G3=6,"#.000000",IF(Symbols!G3=7,"#.0000000")))))))))</f>
        <v>0</v>
      </c>
      <c r="Q5" s="27" t="str">
        <f>LEFT(_xll.CQGXLContractData(Q4,"LongDescription"),LEN(_xll.CQGXLContractData(Q4,"LongDescription"))-5)</f>
        <v>DAX Index: September</v>
      </c>
      <c r="R5" s="24">
        <f>IF(Symbols!G3="B","B",IF(Symbols!G3=0,0,IF(Symbols!G3=1,"#.0",IF(Symbols!G3=2,"#.00",IF(Symbols!G3=3,"#.000",IF(Symbols!G3=4,"#.0000",IF(Symbols!G3=5,"#.00000",IF(Symbols!G3=6,"#.000000",IF(Symbols!G3=7,"#.0000000")))))))))</f>
        <v>0</v>
      </c>
      <c r="T5" s="27" t="str">
        <f>LEFT(_xll.CQGXLContractData(T4,"LongDescription"),LEN(_xll.CQGXLContractData(T4,"LongDescription"))-5)</f>
        <v>30yr US Treasury Bonds (Globex): December</v>
      </c>
      <c r="U5" s="24" t="str">
        <f>IF(Symbols!H3="B","B",IF(Symbols!H3=0,0,IF(Symbols!H3=1,"#.0",IF(Symbols!H3=2,"#.00",IF(Symbols!H3=3,"#.000",IF(Symbols!H3=4,"#.0000",IF(Symbols!H3=5,"#.00000",IF(Symbols!H3=6,"#.000000",IF(Symbols!H3=7,"#.0000000")))))))))</f>
        <v>B</v>
      </c>
      <c r="W5" s="27" t="str">
        <f>LEFT(_xll.CQGXLContractData(W4,"LongDescription"),LEN(_xll.CQGXLContractData(W4,"LongDescription"))-5)</f>
        <v>10yr US Treasury Notes (Globex): December</v>
      </c>
      <c r="X5" s="24" t="str">
        <f>IF(Symbols!I3="B","B",IF(Symbols!I3=0,0,IF(Symbols!I3=1,"#.0",IF(Symbols!I3=2,"#.00",IF(Symbols!I3=3,"#.000",IF(Symbols!I3=4,"#.0000",IF(Symbols!I3=5,"#.00000",IF(Symbols!I3=6,"#.000000",IF(Symbols!I3=7,"#.0000000")))))))))</f>
        <v>B</v>
      </c>
      <c r="AA5" s="24" t="str">
        <f>B4</f>
        <v>YM?</v>
      </c>
      <c r="AB5" s="25">
        <f>C8</f>
        <v>8.6344151867728102E-3</v>
      </c>
      <c r="AC5" s="24">
        <f>VLOOKUP(AB5,$AF$5:$AG$15,2)</f>
        <v>6</v>
      </c>
      <c r="AF5" s="26">
        <f>AD4</f>
        <v>-2.4008350730688934E-2</v>
      </c>
      <c r="AG5" s="24">
        <v>1</v>
      </c>
    </row>
    <row r="6" spans="1:33" x14ac:dyDescent="0.3">
      <c r="B6" s="24" t="str">
        <f>IF(C5="B",DOLLARFR(_xll.CQGXLContractData(B4, "Close"),32),TEXT(_xll.CQGXLContractData(B4, "Close",,"T"),C5))</f>
        <v>16471</v>
      </c>
      <c r="C6" s="24">
        <f>IFERROR(IF((_xll.CQGXLContractData(B4, "High",,"T")-_xll.CQGXLContractData(B4, "Close",,"T"))&lt;=_xll.CQGXLContractData(B4,"TickSize")*2,1,IF((_xll.CQGXLContractData(B4, "Close",,"T")-_xll.CQGXLContractData(B4, "Low",,"T"))&lt;=_xll.CQGXLContractData(B4,"TickSize")*2,-1,0)),"")</f>
        <v>0</v>
      </c>
      <c r="E6" s="24" t="str">
        <f>IF(F5="B",DOLLARFR(_xll.CQGXLContractData(E4, "Close"),32),TEXT(_xll.CQGXLContractData(E4, "Close",,"T"),F5))</f>
        <v>1963.75</v>
      </c>
      <c r="F6" s="24">
        <f>IFERROR(IF((_xll.CQGXLContractData(E4, "High",,"T")-_xll.CQGXLContractData(E4, "Close",,"T"))&lt;=_xll.CQGXLContractData(E4,"TickSize")*2,1,IF((_xll.CQGXLContractData(E4, "Close",,"T")-_xll.CQGXLContractData(E4, "Low",,"T"))&lt;=_xll.CQGXLContractData(E4,"TickSize")*2,-1,0)),"")</f>
        <v>0</v>
      </c>
      <c r="H6" s="24" t="str">
        <f>IF(I5="B",DOLLARFR(_xll.CQGXLContractData(H4, "Close"),32),TEXT(_xll.CQGXLContractData(H4, "Close",,"T"),I5))</f>
        <v>4275.00</v>
      </c>
      <c r="I6" s="24">
        <f>IFERROR(IF((_xll.CQGXLContractData(H4, "High",,"T")-_xll.CQGXLContractData(H4, "Close",,"T"))&lt;=_xll.CQGXLContractData(H4,"TickSize")*2,1,IF((_xll.CQGXLContractData(H4, "Close",,"T")-_xll.CQGXLContractData(H4, "Low",,"T"))&lt;=_xll.CQGXLContractData(H4,"TickSize")*2,-1,0)),"")</f>
        <v>0</v>
      </c>
      <c r="K6" s="24" t="str">
        <f>IF(L5="B",DOLLARFR(_xll.CQGXLContractData(K4, "Close"),32),TEXT(_xll.CQGXLContractData(K4, "Close",,"T"),L5))</f>
        <v>1409.80</v>
      </c>
      <c r="L6" s="24">
        <f>IFERROR(IF((_xll.CQGXLContractData(K4, "High",,"T")-_xll.CQGXLContractData(K4, "Close",,"T"))&lt;=_xll.CQGXLContractData(K4,"TickSize")*2,1,IF((_xll.CQGXLContractData(K4, "Close",,"T")-_xll.CQGXLContractData(K4, "Low",,"T"))&lt;=_xll.CQGXLContractData(K4,"TickSize")*2,-1,0)),"")</f>
        <v>0</v>
      </c>
      <c r="N6" s="24" t="str">
        <f>IF(O5="B",DOLLARFR(_xll.CQGXLContractData(N4, "Close"),32),TEXT(_xll.CQGXLContractData(N4, "Close",,"T"),O5))</f>
        <v>1152.60</v>
      </c>
      <c r="O6" s="24">
        <f>IFERROR(IF((_xll.CQGXLContractData(N4, "High",,"T")-_xll.CQGXLContractData(N4, "Close",,"T"))&lt;=_xll.CQGXLContractData(N4,"TickSize")*2,1,IF((_xll.CQGXLContractData(N4, "Close",,"T")-_xll.CQGXLContractData(N4, "Low",,"T"))&lt;=_xll.CQGXLContractData(N4,"TickSize")*2,-1,0)),"")</f>
        <v>0</v>
      </c>
      <c r="Q6" s="24" t="str">
        <f>IF(R5="B",DOLLARFR(_xll.CQGXLContractData(Q4, "Close"),32),TEXT(_xll.CQGXLContractData(Q4, "Close",,"T"),R5))</f>
        <v>10306</v>
      </c>
      <c r="R6" s="24">
        <f>IFERROR(IF((_xll.CQGXLContractData(Q4, "High",,"T")-_xll.CQGXLContractData(Q4, "Close",,"T"))&lt;=_xll.CQGXLContractData(Q4,"TickSize")*2,1,IF((_xll.CQGXLContractData(Q4, "Close",,"T")-_xll.CQGXLContractData(Q4, "Low",,"T"))&lt;=_xll.CQGXLContractData(Q4,"TickSize")*2,-1,0)),"")</f>
        <v>0</v>
      </c>
      <c r="T6" s="24">
        <f>IF(U5="B",DOLLARFR(_xll.CQGXLContractData(T4, "Close"),32),TEXT(_xll.CQGXLContractData(T4, "Close",,"T"),U5))</f>
        <v>154.19999999999999</v>
      </c>
      <c r="U6" s="24">
        <f>IFERROR(IF((_xll.CQGXLContractData(T4, "High",,"T")-_xll.CQGXLContractData(T4, "Close",,"T"))&lt;=_xll.CQGXLContractData(T4,"TickSize")*2,1,IF((_xll.CQGXLContractData(T4, "Close",,"T")-_xll.CQGXLContractData(T4, "Low",,"T"))&lt;=_xll.CQGXLContractData(T4,"TickSize")*2,-1,0)),"")</f>
        <v>0</v>
      </c>
      <c r="W6" s="24">
        <f>IF(X5="B",DOLLARFR(_xll.CQGXLContractData(W4, "Close"),32),TEXT(_xll.CQGXLContractData(W4, "Close",,"T"),X5))</f>
        <v>127.14</v>
      </c>
      <c r="X6" s="24">
        <f>IFERROR(IF((_xll.CQGXLContractData(W4, "High",,"T")-_xll.CQGXLContractData(W4, "Close",,"T"))&lt;=_xll.CQGXLContractData(W4,"TickSize")*2,1,IF((_xll.CQGXLContractData(W4, "Close",,"T")-_xll.CQGXLContractData(W4, "Low",,"T"))&lt;=_xll.CQGXLContractData(W4,"TickSize")*2,-1,0)),"")</f>
        <v>0</v>
      </c>
      <c r="AA6" s="24" t="str">
        <f>E4</f>
        <v>EP?</v>
      </c>
      <c r="AB6" s="25">
        <f>F8</f>
        <v>8.6029789419619935E-3</v>
      </c>
      <c r="AC6" s="24">
        <f t="shared" ref="AC6:AC44" si="0">VLOOKUP(AB6,$AF$5:$AG$15,2)</f>
        <v>6</v>
      </c>
      <c r="AF6" s="26">
        <f>AF5+$AG$4</f>
        <v>-1.9206680584551147E-2</v>
      </c>
      <c r="AG6" s="24">
        <v>2</v>
      </c>
    </row>
    <row r="7" spans="1:33" x14ac:dyDescent="0.3">
      <c r="B7" s="24" t="str">
        <f>IF(C5="B",DOLLARFR(_xll.CQGXLContractData(B4, "High"),32),TEXT(_xll.CQGXLContractData(B4, "High",,"T"),C5))</f>
        <v>16536</v>
      </c>
      <c r="C7" s="24" t="str">
        <f>IFERROR(IF(C5="B",DOLLARFR((_xll.CQGXLContractData(B4,"Close",,"T")-_xll.CQGXLContractData(B4,"Y_Settlement",,"T")),32),TEXT(B6-_xll.CQGXLContractData(B4, "Y_Settlement",,"T"),C5)),"")</f>
        <v>141</v>
      </c>
      <c r="E7" s="24" t="str">
        <f>IF(F5="B",DOLLARFR(_xll.CQGXLContractData(E4, "High"),32),TEXT(_xll.CQGXLContractData(E4, "High",,"T"),F5))</f>
        <v>1973.50</v>
      </c>
      <c r="F7" s="24" t="str">
        <f>IFERROR(IF(F5="B",DOLLARFR((_xll.CQGXLContractData(E4,"Close",,"T")-_xll.CQGXLContractData(E4,"Y_Settlement",,"T")),32),TEXT(E6-_xll.CQGXLContractData(E4, "Y_Settlement",,"T"),F5)),"")</f>
        <v>16.75</v>
      </c>
      <c r="H7" s="24" t="str">
        <f>IF(I5="B",DOLLARFR(_xll.CQGXLContractData(H4, "High"),32),TEXT(_xll.CQGXLContractData(H4, "High",,"T"),I5))</f>
        <v>4304.25</v>
      </c>
      <c r="I7" s="24" t="str">
        <f>IFERROR(IF(I5="B",DOLLARFR((_xll.CQGXLContractData(H4,"Close",,"T")-_xll.CQGXLContractData(H4,"Y_Settlement",,"T")),32),TEXT(H6-_xll.CQGXLContractData(H4, "Y_Settlement",,"T"),I5)),"")</f>
        <v>15.00</v>
      </c>
      <c r="K7" s="24" t="str">
        <f>IF(L5="B",DOLLARFR(_xll.CQGXLContractData(K4, "High"),32),TEXT(_xll.CQGXLContractData(K4, "High",,"T"),L5))</f>
        <v>1415.00</v>
      </c>
      <c r="L7" s="24" t="str">
        <f>IFERROR(IF(L5="B",DOLLARFR((_xll.CQGXLContractData(K4,"Close",,"T")-_xll.CQGXLContractData(K4,"Y_Settlement",,"T")),32),TEXT(K6-_xll.CQGXLContractData(K4, "Y_Settlement",,"T"),L5)),"")</f>
        <v>11.50</v>
      </c>
      <c r="N7" s="24" t="str">
        <f>IF(O5="B",DOLLARFR(_xll.CQGXLContractData(N4, "High"),32),TEXT(_xll.CQGXLContractData(N4, "High",,"T"),O5))</f>
        <v>1157.30</v>
      </c>
      <c r="O7" s="24" t="str">
        <f>IF(O5="B",DOLLARFR((_xll.CQGXLContractData(N4,"Close",,"T")-_xll.CQGXLContractData(N4,"Y_Settlement",,"T")),32),TEXT(N6-_xll.CQGXLContractData(N4, "Y_Settlement",,"T"),O5))</f>
        <v>6.80</v>
      </c>
      <c r="Q7" s="24" t="str">
        <f>IF(R5="B",DOLLARFR(_xll.CQGXLContractData(Q4, "High"),32),TEXT(_xll.CQGXLContractData(Q4, "High",,"T"),R5))</f>
        <v>10381</v>
      </c>
      <c r="R7" s="24" t="str">
        <f>IF(R5="B",DOLLARFR((_xll.CQGXLContractData(Q4,"Close",,"T")-_xll.CQGXLContractData(Q4,"Y_Settlement",,"T")),32),TEXT(Q6-_xll.CQGXLContractData(Q4, "Y_Settlement",,"T"),R5))</f>
        <v>239</v>
      </c>
      <c r="T7" s="24">
        <f>IF(U5="B",DOLLARFR(_xll.CQGXLContractData(T4, "High"),32),TEXT(_xll.CQGXLContractData(T4, "High",,"T"),U5))</f>
        <v>154.29</v>
      </c>
      <c r="U7" s="24">
        <f>IF(U5="B",DOLLARFR((_xll.CQGXLContractData(T4,"Close",,"T")-_xll.CQGXLContractData(T4,"Y_Settlement",,"T")),32),TEXT(T6-_xll.CQGXLContractData(T4, "Y_Settlement",,"T"),U5))</f>
        <v>0.2</v>
      </c>
      <c r="W7" s="24">
        <f>IF(X5="B",DOLLARFR(_xll.CQGXLContractData(W4, "High"),32),TEXT(_xll.CQGXLContractData(W4, "High",,"T"),X5))</f>
        <v>127.175</v>
      </c>
      <c r="X7" s="24">
        <f>IF(X5="B",DOLLARFR((_xll.CQGXLContractData(W4,"Close",,"T")-_xll.CQGXLContractData(W4,"Y_Settlement",,"T")),32),TEXT(W6-_xll.CQGXLContractData(W4, "Y_Settlement",,"T"),X5))</f>
        <v>0.09</v>
      </c>
      <c r="AA7" s="24" t="str">
        <f>H4</f>
        <v>ENQ?</v>
      </c>
      <c r="AB7" s="25">
        <f>I8</f>
        <v>3.5211267605633804E-3</v>
      </c>
      <c r="AC7" s="24">
        <f t="shared" si="0"/>
        <v>6</v>
      </c>
      <c r="AF7" s="26">
        <f t="shared" ref="AF7:AF10" si="1">AF6+$AG$4</f>
        <v>-1.4405010438413361E-2</v>
      </c>
      <c r="AG7" s="24">
        <v>3</v>
      </c>
    </row>
    <row r="8" spans="1:33" x14ac:dyDescent="0.3">
      <c r="B8" s="24" t="str">
        <f>IF(C5="B",DOLLARFR(_xll.CQGXLContractData(B4, "Low"),32),TEXT(_xll.CQGXLContractData(B4, "Low",,"T"),C5))</f>
        <v>16306</v>
      </c>
      <c r="C8" s="25">
        <f>IFERROR((B6-_xll.CQGXLContractData(B4, "Y_Settlement"))/_xll.CQGXLContractData(B4, "Y_Settlement"),"")</f>
        <v>8.6344151867728102E-3</v>
      </c>
      <c r="D8" s="25"/>
      <c r="E8" s="24" t="str">
        <f>IF(F5="B",DOLLARFR(_xll.CQGXLContractData(E4, "Low"),32),TEXT(_xll.CQGXLContractData(E4, "Low",,"T"),F5))</f>
        <v>1944.25</v>
      </c>
      <c r="F8" s="25">
        <f>IFERROR((E6-_xll.CQGXLContractData(E4, "Y_Settlement"))/_xll.CQGXLContractData(E4, "Y_Settlement"),"")</f>
        <v>8.6029789419619935E-3</v>
      </c>
      <c r="G8" s="25"/>
      <c r="H8" s="24" t="str">
        <f>IF(I5="B",DOLLARFR(_xll.CQGXLContractData(H4, "Low"),32),TEXT(_xll.CQGXLContractData(H4, "Low",,"T"),I5))</f>
        <v>4254.00</v>
      </c>
      <c r="I8" s="25">
        <f>IFERROR((H6-_xll.CQGXLContractData(H4, "Y_Settlement"))/_xll.CQGXLContractData(H4, "Y_Settlement"),"")</f>
        <v>3.5211267605633804E-3</v>
      </c>
      <c r="J8" s="25"/>
      <c r="K8" s="24" t="str">
        <f>IF(L5="B",DOLLARFR(_xll.CQGXLContractData(K4, "Low"),32),TEXT(_xll.CQGXLContractData(K4, "Low",,"T"),L5))</f>
        <v>1396.20</v>
      </c>
      <c r="L8" s="25">
        <f>IFERROR((K6-_xll.CQGXLContractData(K4, "Y_Settlement"))/_xll.CQGXLContractData(K4, "Y_Settlement"),"")</f>
        <v>8.2242723306870987E-3</v>
      </c>
      <c r="M8" s="25"/>
      <c r="N8" s="24" t="str">
        <f>IF(O5="B",DOLLARFR(_xll.CQGXLContractData(N4, "Low"),32),TEXT(_xll.CQGXLContractData(N4, "Low",,"T"),O5))</f>
        <v>1143.20</v>
      </c>
      <c r="O8" s="25">
        <f>IFERROR((N6-_xll.CQGXLContractData(N4, "Y_Settlement"))/_xll.CQGXLContractData(N4, "Y_Settlement"),"")</f>
        <v>5.934718100890168E-3</v>
      </c>
      <c r="P8" s="25"/>
      <c r="Q8" s="24" t="str">
        <f>IF(R5="B",DOLLARFR(_xll.CQGXLContractData(Q4, "Low"),32),TEXT(_xll.CQGXLContractData(Q4, "Low",,"T"),R5))</f>
        <v>10111</v>
      </c>
      <c r="R8" s="25">
        <f>IFERROR((Q6-_xll.CQGXLContractData(Q4, "Y_Settlement"))/_xll.CQGXLContractData(Q4, "Y_Settlement"),"")</f>
        <v>2.3740935730604946E-2</v>
      </c>
      <c r="S8" s="25"/>
      <c r="T8" s="24">
        <f>IF(U5="B",DOLLARFR(_xll.CQGXLContractData(T4, "Low"),32),TEXT(_xll.CQGXLContractData(T4, "Low",,"T"),U5))</f>
        <v>153.22999999999999</v>
      </c>
      <c r="U8" s="25">
        <f>IFERROR((T6-_xll.CQGXLContractData(T4, "Y_Settlement"))/_xll.CQGXLContractData(T4, "Y_Settlement"),"")</f>
        <v>1.298701298701225E-3</v>
      </c>
      <c r="V8" s="25"/>
      <c r="W8" s="24">
        <f>IF(X5="B",DOLLARFR(_xll.CQGXLContractData(W4, "Low"),32),TEXT(_xll.CQGXLContractData(W4, "Low",,"T"),X5))</f>
        <v>127.05</v>
      </c>
      <c r="X8" s="25">
        <f>IFERROR((W6-_xll.CQGXLContractData(W4, "Y_Settlement"))/_xll.CQGXLContractData(W4, "Y_Settlement"),"")</f>
        <v>-1.2779552715654505E-4</v>
      </c>
      <c r="AA8" s="24" t="str">
        <f>K4</f>
        <v>EMD?</v>
      </c>
      <c r="AB8" s="25">
        <f>L8</f>
        <v>8.2242723306870987E-3</v>
      </c>
      <c r="AC8" s="24">
        <f t="shared" si="0"/>
        <v>6</v>
      </c>
      <c r="AF8" s="26">
        <f t="shared" si="1"/>
        <v>-9.6033402922755737E-3</v>
      </c>
      <c r="AG8" s="24">
        <v>4</v>
      </c>
    </row>
    <row r="9" spans="1:33" x14ac:dyDescent="0.3">
      <c r="B9" s="24" t="str">
        <f>IF(C5="B",DOLLARFR(_xll.CQGXLContractData(B4, "Bid"),32),TEXT(_xll.CQGXLContractData(B4, "Bid",,"T"),C5))</f>
        <v>16471</v>
      </c>
      <c r="C9" s="24" t="str">
        <f>IF(C5="B",DOLLARFR(_xll.CQGXLContractData(B4, "Ask"),32),TEXT(_xll.CQGXLContractData(B4, "Ask",,"T"),C5))</f>
        <v>16472</v>
      </c>
      <c r="E9" s="24" t="str">
        <f>IF(F5="B",DOLLARFR(_xll.CQGXLContractData(E4, "Bid"),32),TEXT(_xll.CQGXLContractData(E4, "Bid",,"T"),F5))</f>
        <v>1963.75</v>
      </c>
      <c r="F9" s="24" t="str">
        <f>IF(F5="B",DOLLARFR(_xll.CQGXLContractData(E4, "Ask"),32),TEXT(_xll.CQGXLContractData(E4, "Ask",,"T"),F5))</f>
        <v>1964.00</v>
      </c>
      <c r="H9" s="24" t="str">
        <f>IF(I5="B",DOLLARFR(_xll.CQGXLContractData(H4, "Bid"),32),TEXT(_xll.CQGXLContractData(H4, "Bid",,"T"),I5))</f>
        <v>4275.00</v>
      </c>
      <c r="I9" s="24" t="str">
        <f>IF(I5="B",DOLLARFR(_xll.CQGXLContractData(H4, "Ask"),32),TEXT(_xll.CQGXLContractData(H4, "Ask",,"T"),I5))</f>
        <v>4275.25</v>
      </c>
      <c r="K9" s="24" t="str">
        <f>IF(L5="B",DOLLARFR(_xll.CQGXLContractData(K4, "Bid"),32),TEXT(_xll.CQGXLContractData(K4, "Bid",,"T"),L5))</f>
        <v>1409.60</v>
      </c>
      <c r="L9" s="24" t="str">
        <f>IF(L5="B",DOLLARFR(_xll.CQGXLContractData(K4, "Ask"),32),TEXT(_xll.CQGXLContractData(K4, "Ask",,"T"),L5))</f>
        <v>1409.80</v>
      </c>
      <c r="N9" s="24" t="str">
        <f>IF(O5="B",DOLLARFR(_xll.CQGXLContractData(N4, "Bid"),32),TEXT(_xll.CQGXLContractData(N4, "Bid",,"T"),O5))</f>
        <v>1152.60</v>
      </c>
      <c r="O9" s="24" t="str">
        <f>IF(O5="B",DOLLARFR(_xll.CQGXLContractData(N4, "Ask"),32),TEXT(_xll.CQGXLContractData(N4, "Ask",,"T"),O5))</f>
        <v>1152.70</v>
      </c>
      <c r="Q9" s="24" t="str">
        <f>IF(R5="B",DOLLARFR(_xll.CQGXLContractData(Q4, "Bid"),32),TEXT(_xll.CQGXLContractData(Q4, "Bid",,"T"),R5))</f>
        <v>10305</v>
      </c>
      <c r="R9" s="24" t="str">
        <f>IF(R5="B",DOLLARFR(_xll.CQGXLContractData(Q4, "Ask"),32),TEXT(_xll.CQGXLContractData(Q4, "Ask",,"T"),R5))</f>
        <v>10307</v>
      </c>
      <c r="T9" s="24">
        <f>IF(U5="B",DOLLARFR(_xll.CQGXLContractData(T4, "Bid"),32),TEXT(_xll.CQGXLContractData(T4, "Bid",,"T"),U5))</f>
        <v>154.19999999999999</v>
      </c>
      <c r="U9" s="24">
        <f>IF(U5="B",DOLLARFR(_xll.CQGXLContractData(T4, "Ask"),32),TEXT(_xll.CQGXLContractData(T4, "Ask",,"T"),U5))</f>
        <v>154.21</v>
      </c>
      <c r="W9" s="24">
        <f>IF(X5="B",DOLLARFR(_xll.CQGXLContractData(W4, "Bid"),32),TEXT(_xll.CQGXLContractData(W4, "Bid",,"T"),X5))</f>
        <v>127.13500000000001</v>
      </c>
      <c r="X9" s="24">
        <f>IF(X5="B",DOLLARFR(_xll.CQGXLContractData(W4, "Ask"),32),TEXT(_xll.CQGXLContractData(W4, "Ask",,"T"),X5))</f>
        <v>127.14</v>
      </c>
      <c r="AA9" s="24" t="str">
        <f>N4</f>
        <v>TFE?</v>
      </c>
      <c r="AB9" s="25">
        <f>O8</f>
        <v>5.934718100890168E-3</v>
      </c>
      <c r="AC9" s="24">
        <f t="shared" si="0"/>
        <v>6</v>
      </c>
      <c r="AF9" s="26">
        <f t="shared" si="1"/>
        <v>-4.8016701461377868E-3</v>
      </c>
      <c r="AG9" s="24">
        <v>5</v>
      </c>
    </row>
    <row r="10" spans="1:33" x14ac:dyDescent="0.3">
      <c r="B10" s="24" t="str">
        <f>Symbols!B6</f>
        <v>GCE?</v>
      </c>
      <c r="E10" s="24" t="str">
        <f>Symbols!C6</f>
        <v>SIE?</v>
      </c>
      <c r="H10" s="24" t="str">
        <f>Symbols!D6</f>
        <v>PLE?</v>
      </c>
      <c r="K10" s="24" t="str">
        <f>Symbols!E6</f>
        <v>CPE?</v>
      </c>
      <c r="N10" s="24" t="str">
        <f>Symbols!F6</f>
        <v>CLE?</v>
      </c>
      <c r="Q10" s="24" t="str">
        <f>Symbols!G6</f>
        <v>HOE?</v>
      </c>
      <c r="T10" s="24" t="str">
        <f>Symbols!H6</f>
        <v>RBE?2</v>
      </c>
      <c r="W10" s="24" t="str">
        <f>Symbols!I6</f>
        <v>NGE?</v>
      </c>
      <c r="AA10" s="24" t="str">
        <f>Q4</f>
        <v>DD?</v>
      </c>
      <c r="AB10" s="25">
        <f>R8</f>
        <v>2.3740935730604946E-2</v>
      </c>
      <c r="AC10" s="24">
        <f t="shared" si="0"/>
        <v>8</v>
      </c>
      <c r="AF10" s="26">
        <f t="shared" si="1"/>
        <v>0</v>
      </c>
      <c r="AG10" s="24">
        <v>6</v>
      </c>
    </row>
    <row r="11" spans="1:33" x14ac:dyDescent="0.3">
      <c r="B11" s="27" t="str">
        <f>LEFT(_xll.CQGXLContractData(B10,"LongDescription"),LEN(_xll.CQGXLContractData(B10,"LongDescription"))-5)</f>
        <v>Gold (Globex): December</v>
      </c>
      <c r="C11" s="24" t="str">
        <f>IF(Symbols!B7="B","B",IF(Symbols!B7=0,0,IF(Symbols!B7=1,"#.0",IF(Symbols!B7=2,"#.00",IF(Symbols!B7=3,"#.000",IF(Symbols!B7=4,"#.0000",IF(Symbols!B7=5,"#.00000",IF(Symbols!B7=6,"#.000000",IF(Symbols!B7=7,"#.0000000")))))))))</f>
        <v>#.00</v>
      </c>
      <c r="E11" s="27" t="str">
        <f>LEFT(_xll.CQGXLContractData(E10,"LongDescription"),LEN(_xll.CQGXLContractData(E10,"LongDescription"))-5)</f>
        <v>Silver (Globex): December</v>
      </c>
      <c r="F11" s="24" t="str">
        <f>IF(Symbols!C7="B","B",IF(Symbols!C7=0,0,IF(Symbols!C7=1,"#.0",IF(Symbols!C7=2,"#.00",IF(Symbols!C7=3,"#.000",IF(Symbols!C7=4,"#.0000",IF(Symbols!C7=5,"#.00000",IF(Symbols!C7=6,"#.000000",IF(Symbols!C7=7,"#.0000000")))))))))</f>
        <v>#.000</v>
      </c>
      <c r="H11" s="27" t="str">
        <f>LEFT(_xll.CQGXLContractData(H10,"LongDescription"),LEN(_xll.CQGXLContractData(H10,"LongDescription"))-5)</f>
        <v>Platinum (Globex): October</v>
      </c>
      <c r="I11" s="24" t="str">
        <f>IF(Symbols!D7="B","B",IF(Symbols!D7=0,0,IF(Symbols!D7=1,"#.0",IF(Symbols!D7=2,"#.00",IF(Symbols!D7=3,"#.000",IF(Symbols!D7=4,"#.0000",IF(Symbols!D7=5,"#.00000",IF(Symbols!D7=6,"#.000000",IF(Symbols!D7=7,"#.0000000")))))))))</f>
        <v>#.00</v>
      </c>
      <c r="K11" s="27" t="str">
        <f>LEFT(_xll.CQGXLContractData(K10,"LongDescription"),LEN(_xll.CQGXLContractData(K10,"LongDescription"))-5)</f>
        <v>Copper (Globex): December</v>
      </c>
      <c r="L11" s="24" t="str">
        <f>IF(Symbols!E7="B","B",IF(Symbols!E7=0,0,IF(Symbols!E7=1,"#.0",IF(Symbols!E7=2,"#.00",IF(Symbols!E7=3,"#.000",IF(Symbols!E7=4,"#.0000",IF(Symbols!E7=5,"#.00000",IF(Symbols!E7=6,"#.000000",IF(Symbols!E7=7,"#.0000000")))))))))</f>
        <v>#.0000</v>
      </c>
      <c r="N11" s="27" t="str">
        <f>LEFT(_xll.CQGXLContractData(N10,"LongDescription"),LEN(_xll.CQGXLContractData(N10,"LongDescription"))-5)</f>
        <v>Crude Light (Globex): October</v>
      </c>
      <c r="O11" s="24" t="str">
        <f>IF(Symbols!F7="B","B",IF(Symbols!F7=0,0,IF(Symbols!F7=1,"#.0",IF(Symbols!F7=2,"#.00",IF(Symbols!F7=3,"#.000",IF(Symbols!F7=4,"#.0000",IF(Symbols!F7=5,"#.00000",IF(Symbols!F7=6,"#.000000",IF(Symbols!F7=7,"#.0000000")))))))))</f>
        <v>#.00</v>
      </c>
      <c r="Q11" s="27" t="str">
        <f>LEFT(_xll.CQGXLContractData(Q10,"LongDescription"),LEN(_xll.CQGXLContractData(Q10,"LongDescription"))-5)</f>
        <v>NY Harbor ULSD: October</v>
      </c>
      <c r="R11" s="24" t="str">
        <f>IF(Symbols!G7="B","B",IF(Symbols!G7=0,0,IF(Symbols!G7=1,"#.0",IF(Symbols!G7=2,"#.00",IF(Symbols!G7=3,"#.000",IF(Symbols!G7=4,"#.0000",IF(Symbols!G7=5,"#.00000",IF(Symbols!G7=6,"#.000000",IF(Symbols!G7=7,"#.0000000")))))))))</f>
        <v>#.0000</v>
      </c>
      <c r="T11" s="27" t="str">
        <f>LEFT(_xll.CQGXLContractData(T10,"LongDescription"),LEN(_xll.CQGXLContractData(T10,"LongDescription"))-5)</f>
        <v>RBOB Gasoline (Globex): November</v>
      </c>
      <c r="U11" s="24" t="str">
        <f>IF(Symbols!H7="B","B",IF(Symbols!H7=0,0,IF(Symbols!H7=1,"#.0",IF(Symbols!H7=2,"#.00",IF(Symbols!H7=3,"#.000",IF(Symbols!H7=4,"#.0000",IF(Symbols!H7=5,"#.00000",IF(Symbols!H7=6,"#.000000",IF(Symbols!H7=7,"#.0000000")))))))))</f>
        <v>#.0000</v>
      </c>
      <c r="W11" s="27" t="str">
        <f>LEFT(_xll.CQGXLContractData(W10,"LongDescription"),LEN(_xll.CQGXLContractData(W10,"LongDescription"))-5)</f>
        <v>Natural Gas (Globex): October</v>
      </c>
      <c r="X11" s="24" t="str">
        <f>IF(Symbols!I7="B","B",IF(Symbols!I7=0,0,IF(Symbols!I7=1,"#.0",IF(Symbols!I7=2,"#.00",IF(Symbols!I7=3,"#.000",IF(Symbols!I7=4,"#.0000",IF(Symbols!I7=5,"#.00000",IF(Symbols!I7=6,"#.000000",IF(Symbols!I7=7,"#.0000000")))))))))</f>
        <v>#.000</v>
      </c>
      <c r="AA11" s="24" t="str">
        <f>T4</f>
        <v>USA?</v>
      </c>
      <c r="AB11" s="25">
        <f>U8</f>
        <v>1.298701298701225E-3</v>
      </c>
      <c r="AC11" s="24">
        <f t="shared" si="0"/>
        <v>6</v>
      </c>
      <c r="AF11" s="26">
        <f>AF10+$AF$4</f>
        <v>1.0624417520969249E-2</v>
      </c>
      <c r="AG11" s="24">
        <v>7</v>
      </c>
    </row>
    <row r="12" spans="1:33" x14ac:dyDescent="0.3">
      <c r="B12" s="24" t="str">
        <f>IF(C11="B",DOLLARFR(_xll.CQGXLContractData(B10, "Close"),32),TEXT(_xll.CQGXLContractData(B10, "Close",,"T"),C11))</f>
        <v>1123.00</v>
      </c>
      <c r="C12" s="24">
        <f>IFERROR(IF((_xll.CQGXLContractData(B10, "High",,"T")-_xll.CQGXLContractData(B10, "Close",,"T"))&lt;=_xll.CQGXLContractData(B10,"TickSize")*2,1,IF((_xll.CQGXLContractData(B10, "Close",,"T")-_xll.CQGXLContractData(B10, "Low",,"T"))&lt;=_xll.CQGXLContractData(B10,"TickSize")*2,-1,0)),"")</f>
        <v>0</v>
      </c>
      <c r="E12" s="24" t="str">
        <f>IF(F11="B",DOLLARFR(_xll.CQGXLContractData(E10, "Close"),32),TEXT(_xll.CQGXLContractData(E10, "Close",,"T"),F11))</f>
        <v>14.650</v>
      </c>
      <c r="F12" s="24">
        <f>IFERROR(IF((_xll.CQGXLContractData(E10, "High",,"T")-_xll.CQGXLContractData(E10, "Close",,"T"))&lt;=_xll.CQGXLContractData(E10,"TickSize")*2,1,IF((_xll.CQGXLContractData(E10, "Close",,"T")-_xll.CQGXLContractData(E10, "Low",,"T"))&lt;=_xll.CQGXLContractData(E10,"TickSize")*2,-1,0)),"")</f>
        <v>0</v>
      </c>
      <c r="H12" s="24" t="str">
        <f>IF(I11="B",DOLLARFR(_xll.CQGXLContractData(H10, "Close"),32),TEXT(_xll.CQGXLContractData(H10, "Close",,"T"),I11))</f>
        <v>1012.50</v>
      </c>
      <c r="I12" s="24">
        <f>IFERROR(IF((_xll.CQGXLContractData(H10, "High",,"T")-_xll.CQGXLContractData(H10, "Close",,"T"))&lt;=_xll.CQGXLContractData(H10,"TickSize")*2,1,IF((_xll.CQGXLContractData(H10, "Close",,"T")-_xll.CQGXLContractData(H10, "Low",,"T"))&lt;=_xll.CQGXLContractData(H10,"TickSize")*2,-1,0)),"")</f>
        <v>0</v>
      </c>
      <c r="K12" s="24" t="str">
        <f>IF(L11="B",DOLLARFR(_xll.CQGXLContractData(K10, "Close"),32),TEXT(_xll.CQGXLContractData(K10, "Close",,"T"),L11))</f>
        <v>2.3835</v>
      </c>
      <c r="L12" s="24">
        <f>IFERROR(IF((_xll.CQGXLContractData(K10, "High",,"T")-_xll.CQGXLContractData(K10, "Close",,"T"))&lt;=_xll.CQGXLContractData(K10,"TickSize")*2,1,IF((_xll.CQGXLContractData(K10, "Close",,"T")-_xll.CQGXLContractData(K10, "Low",,"T"))&lt;=_xll.CQGXLContractData(K10,"TickSize")*2,-1,0)),"")</f>
        <v>0</v>
      </c>
      <c r="N12" s="24" t="str">
        <f>IF(O11="B",DOLLARFR(_xll.CQGXLContractData(N10, "Close"),32),TEXT(_xll.CQGXLContractData(N10, "Close",,"T"),O11))</f>
        <v>47.45</v>
      </c>
      <c r="O12" s="24">
        <f>IFERROR(IF((_xll.CQGXLContractData(N10, "High",,"T")-_xll.CQGXLContractData(N10, "Close",,"T"))&lt;=_xll.CQGXLContractData(N10,"TickSize")*2,1,IF((_xll.CQGXLContractData(N10, "Close",,"T")-_xll.CQGXLContractData(N10, "Low",,"T"))&lt;=_xll.CQGXLContractData(N10,"TickSize")*2,-1,0)),"")</f>
        <v>0</v>
      </c>
      <c r="Q12" s="24" t="str">
        <f>IF(R11="B",DOLLARFR(_xll.CQGXLContractData(Q10, "Close"),32),TEXT(_xll.CQGXLContractData(Q10, "Close",,"T"),R11))</f>
        <v>1.6375</v>
      </c>
      <c r="R12" s="24">
        <f>IFERROR(IF((_xll.CQGXLContractData(Q10, "High",,"T")-_xll.CQGXLContractData(Q10, "Close",,"T"))&lt;=_xll.CQGXLContractData(Q10,"TickSize")*2,1,IF((_xll.CQGXLContractData(Q10, "Close",,"T")-_xll.CQGXLContractData(Q10, "Low",,"T"))&lt;=_xll.CQGXLContractData(Q10,"TickSize")*2,-1,0)),"")</f>
        <v>0</v>
      </c>
      <c r="T12" s="24" t="str">
        <f>IF(U11="B",DOLLARFR(_xll.CQGXLContractData(T10, "Close"),32),TEXT(_xll.CQGXLContractData(T10, "Close",,"T"),U11))</f>
        <v>1.4253</v>
      </c>
      <c r="U12" s="24">
        <f>IFERROR(IF((_xll.CQGXLContractData(T10, "High",,"T")-_xll.CQGXLContractData(T10, "Close",,"T"))&lt;=_xll.CQGXLContractData(T10,"TickSize")*2,1,IF((_xll.CQGXLContractData(T10, "Close",,"T")-_xll.CQGXLContractData(T10, "Low",,"T"))&lt;=_xll.CQGXLContractData(T10,"TickSize")*2,-1,0)),"")</f>
        <v>0</v>
      </c>
      <c r="W12" s="24" t="str">
        <f>IF(X11="B",DOLLARFR(_xll.CQGXLContractData(W10, "Close"),32),TEXT(_xll.CQGXLContractData(W10, "Close",,"T"),X11))</f>
        <v>2.715</v>
      </c>
      <c r="X12" s="24">
        <f>IFERROR(IF((_xll.CQGXLContractData(W10, "High",,"T")-_xll.CQGXLContractData(W10, "Close",,"T"))&lt;=_xll.CQGXLContractData(W10,"TickSize")*2,1,IF((_xll.CQGXLContractData(W10, "Close",,"T")-_xll.CQGXLContractData(W10, "Low",,"T"))&lt;=_xll.CQGXLContractData(W10,"TickSize")*2,-1,0)),"")</f>
        <v>0</v>
      </c>
      <c r="AA12" s="24" t="str">
        <f>W4</f>
        <v>TYA?</v>
      </c>
      <c r="AB12" s="25">
        <f>X8</f>
        <v>-1.2779552715654505E-4</v>
      </c>
      <c r="AC12" s="24">
        <f t="shared" si="0"/>
        <v>5</v>
      </c>
      <c r="AF12" s="26">
        <f t="shared" ref="AF12:AF15" si="2">AF11+$AF$4</f>
        <v>2.1248835041938498E-2</v>
      </c>
      <c r="AG12" s="24">
        <v>8</v>
      </c>
    </row>
    <row r="13" spans="1:33" x14ac:dyDescent="0.3">
      <c r="B13" s="24" t="str">
        <f>IF(C11="B",DOLLARFR(_xll.CQGXLContractData(B10, "High"),32),TEXT(_xll.CQGXLContractData(B10, "High",,"T"),C11))</f>
        <v>1133.80</v>
      </c>
      <c r="C13" s="24" t="str">
        <f>IFERROR(IF(C11="B",DOLLARFR((_xll.CQGXLContractData(B10,"Close",,"T")-_xll.CQGXLContractData(B10,"Y_Settlement",,"T")),32),TEXT(B12-_xll.CQGXLContractData(B10, "Y_Settlement",,"T"),C11)),"")</f>
        <v>-10.60</v>
      </c>
      <c r="E13" s="24" t="str">
        <f>IF(F11="B",DOLLARFR(_xll.CQGXLContractData(E10, "High"),32),TEXT(_xll.CQGXLContractData(E10, "High",,"T"),F11))</f>
        <v>14.950</v>
      </c>
      <c r="F13" s="24" t="str">
        <f>IFERROR(IF(F11="B",DOLLARFR((_xll.CQGXLContractData(E10,"Close",,"T")-_xll.CQGXLContractData(E10,"Y_Settlement",,"T")),32),TEXT(E12-_xll.CQGXLContractData(E10, "Y_Settlement",,"T"),F11)),"")</f>
        <v>-.017</v>
      </c>
      <c r="H13" s="24" t="str">
        <f>IF(I11="B",DOLLARFR(_xll.CQGXLContractData(H10, "High"),32),TEXT(_xll.CQGXLContractData(H10, "High",,"T"),I11))</f>
        <v>1024.00</v>
      </c>
      <c r="I13" s="24" t="str">
        <f>IFERROR(IF(I11="B",DOLLARFR((_xll.CQGXLContractData(H10,"Close",,"T")-_xll.CQGXLContractData(H10,"Y_Settlement",,"T")),32),TEXT(H12-_xll.CQGXLContractData(H10, "Y_Settlement",,"T"),I11)),"")</f>
        <v>-1.10</v>
      </c>
      <c r="K13" s="24" t="str">
        <f>IF(L11="B",DOLLARFR(_xll.CQGXLContractData(K10, "High"),32),TEXT(_xll.CQGXLContractData(K10, "High",,"T"),L11))</f>
        <v>2.4180</v>
      </c>
      <c r="L13" s="24" t="str">
        <f>IFERROR(IF(L11="B",DOLLARFR((_xll.CQGXLContractData(K10,"Close",,"T")-_xll.CQGXLContractData(K10,"Y_Settlement",,"T")),32),TEXT(K12-_xll.CQGXLContractData(K10, "Y_Settlement",,"T"),L11)),"")</f>
        <v>.0540</v>
      </c>
      <c r="N13" s="24" t="str">
        <f>IF(O11="B",DOLLARFR(_xll.CQGXLContractData(N10, "High"),32),TEXT(_xll.CQGXLContractData(N10, "High",,"T"),O11))</f>
        <v>48.42</v>
      </c>
      <c r="O13" s="24" t="str">
        <f>IFERROR(IF(O11="B",DOLLARFR((_xll.CQGXLContractData(N10,"Close",,"T")-_xll.CQGXLContractData(N10,"Y_Settlement",,"T")),32),TEXT(N12-_xll.CQGXLContractData(N10, "Y_Settlement",,"T"),O11)),"")</f>
        <v>1.20</v>
      </c>
      <c r="Q13" s="24" t="str">
        <f>IF(R11="B",DOLLARFR(_xll.CQGXLContractData(Q10, "High"),32),TEXT(_xll.CQGXLContractData(Q10, "High",,"T"),R11))</f>
        <v>1.6643</v>
      </c>
      <c r="R13" s="24" t="str">
        <f>IFERROR(IF(R11="B",DOLLARFR((_xll.CQGXLContractData(Q10,"Close",,"T")-_xll.CQGXLContractData(Q10,"Y_Settlement",,"T")),32),TEXT(Q12-_xll.CQGXLContractData(Q10, "Y_Settlement",,"T"),R11)),"")</f>
        <v>.0283</v>
      </c>
      <c r="T13" s="24" t="str">
        <f>IF(U11="B",DOLLARFR(_xll.CQGXLContractData(T10, "High"),32),TEXT(_xll.CQGXLContractData(T10, "High",,"T"),U11))</f>
        <v>1.4550</v>
      </c>
      <c r="U13" s="24" t="str">
        <f>IFERROR(IF(U11="B",DOLLARFR((_xll.CQGXLContractData(T10,"Close",,"T")-_xll.CQGXLContractData(T10,"Y_Settlement",,"T")),32),TEXT(T12-_xll.CQGXLContractData(T10, "Y_Settlement",,"T"),U11)),"")</f>
        <v>.0274</v>
      </c>
      <c r="W13" s="24" t="str">
        <f>IF(X11="B",DOLLARFR(_xll.CQGXLContractData(W10, "High"),32),TEXT(_xll.CQGXLContractData(W10, "High",,"T"),X11))</f>
        <v>2.724</v>
      </c>
      <c r="X13" s="24" t="str">
        <f>IFERROR(IF(X11="B",DOLLARFR((_xll.CQGXLContractData(W10,"Close",,"T")-_xll.CQGXLContractData(W10,"Y_Settlement",,"T")),32),TEXT(W12-_xll.CQGXLContractData(W10, "Y_Settlement",,"T"),X11)),"")</f>
        <v>.067</v>
      </c>
      <c r="AA13" s="24" t="str">
        <f>B10</f>
        <v>GCE?</v>
      </c>
      <c r="AB13" s="25">
        <f>C14</f>
        <v>-9.3507410021172674E-3</v>
      </c>
      <c r="AC13" s="24">
        <f t="shared" si="0"/>
        <v>4</v>
      </c>
      <c r="AF13" s="26">
        <f t="shared" si="2"/>
        <v>3.1873252562907746E-2</v>
      </c>
      <c r="AG13" s="24">
        <v>9</v>
      </c>
    </row>
    <row r="14" spans="1:33" x14ac:dyDescent="0.3">
      <c r="B14" s="24" t="str">
        <f>IF(C11="B",DOLLARFR(_xll.CQGXLContractData(B10, "Low"),32),TEXT(_xll.CQGXLContractData(B10, "Low",,"T"),C11))</f>
        <v>1121.00</v>
      </c>
      <c r="C14" s="25">
        <f>IFERROR((B12-_xll.CQGXLContractData(B10, "Y_Settlement"))/_xll.CQGXLContractData(B10, "Y_Settlement"),"")</f>
        <v>-9.3507410021172674E-3</v>
      </c>
      <c r="D14" s="25"/>
      <c r="E14" s="24" t="str">
        <f>IF(F11="B",DOLLARFR(_xll.CQGXLContractData(E10, "Low"),32),TEXT(_xll.CQGXLContractData(E10, "Low",,"T"),F11))</f>
        <v>14.550</v>
      </c>
      <c r="F14" s="25">
        <f>IFERROR((E12-_xll.CQGXLContractData(E10, "Y_Settlement"))/_xll.CQGXLContractData(E10, "Y_Settlement"),"")</f>
        <v>-1.159064566714356E-3</v>
      </c>
      <c r="G14" s="25"/>
      <c r="H14" s="24" t="str">
        <f>IF(I11="B",DOLLARFR(_xll.CQGXLContractData(H10, "Low"),32),TEXT(_xll.CQGXLContractData(H10, "Low",,"T"),I11))</f>
        <v>1002.90</v>
      </c>
      <c r="I14" s="25">
        <f>IFERROR((H12-_xll.CQGXLContractData(H10, "Y_Settlement"))/_xll.CQGXLContractData(H10, "Y_Settlement"),"")</f>
        <v>-1.0852407261247264E-3</v>
      </c>
      <c r="J14" s="25"/>
      <c r="K14" s="24" t="str">
        <f>IF(L11="B",DOLLARFR(_xll.CQGXLContractData(K10, "Low"),32),TEXT(_xll.CQGXLContractData(K10, "Low",,"T"),L11))</f>
        <v>2.3240</v>
      </c>
      <c r="L14" s="25">
        <f>IFERROR((K12-_xll.CQGXLContractData(K10, "Y_Settlement"))/_xll.CQGXLContractData(K10, "Y_Settlement"),"")</f>
        <v>2.3180940115904818E-2</v>
      </c>
      <c r="M14" s="25"/>
      <c r="N14" s="24" t="str">
        <f>IF(O11="B",DOLLARFR(_xll.CQGXLContractData(N10, "Low"),32),TEXT(_xll.CQGXLContractData(N10, "Low",,"T"),O11))</f>
        <v>45.65</v>
      </c>
      <c r="O14" s="25">
        <f>IFERROR((N12-_xll.CQGXLContractData(N10, "Y_Settlement"))/_xll.CQGXLContractData(N10, "Y_Settlement"),"")</f>
        <v>2.5945945945946007E-2</v>
      </c>
      <c r="P14" s="25"/>
      <c r="Q14" s="24" t="str">
        <f>IF(R11="B",DOLLARFR(_xll.CQGXLContractData(Q10, "Low"),32),TEXT(_xll.CQGXLContractData(Q10, "Low",,"T"),R11))</f>
        <v>1.5926</v>
      </c>
      <c r="R14" s="25">
        <f>IFERROR((Q12-_xll.CQGXLContractData(Q10, "Y_Settlement"))/_xll.CQGXLContractData(Q10, "Y_Settlement"),"")</f>
        <v>1.7586378324633212E-2</v>
      </c>
      <c r="S14" s="25"/>
      <c r="T14" s="24" t="str">
        <f>IF(U11="B",DOLLARFR(_xll.CQGXLContractData(T10, "Low"),32),TEXT(_xll.CQGXLContractData(T10, "Low",,"T"),U11))</f>
        <v>1.3879</v>
      </c>
      <c r="U14" s="25">
        <f>IFERROR((T12-_xll.CQGXLContractData(T10, "Y_Settlement"))/_xll.CQGXLContractData(T10, "Y_Settlement"),"")</f>
        <v>1.9600829816152705E-2</v>
      </c>
      <c r="V14" s="25"/>
      <c r="W14" s="24" t="str">
        <f>IF(X11="B",DOLLARFR(_xll.CQGXLContractData(W10, "Low"),32),TEXT(_xll.CQGXLContractData(W10, "Low",,"T"),X11))</f>
        <v>2.633</v>
      </c>
      <c r="X14" s="25">
        <f>IFERROR((W12-_xll.CQGXLContractData(W10, "Y_Settlement"))/_xll.CQGXLContractData(W10, "Y_Settlement"),"")</f>
        <v>2.5302114803625275E-2</v>
      </c>
      <c r="AA14" s="24" t="str">
        <f>E10</f>
        <v>SIE?</v>
      </c>
      <c r="AB14" s="25">
        <f>F14</f>
        <v>-1.159064566714356E-3</v>
      </c>
      <c r="AC14" s="24">
        <f t="shared" si="0"/>
        <v>5</v>
      </c>
      <c r="AF14" s="26">
        <f t="shared" si="2"/>
        <v>4.2497670083876997E-2</v>
      </c>
      <c r="AG14" s="24">
        <v>10</v>
      </c>
    </row>
    <row r="15" spans="1:33" x14ac:dyDescent="0.3">
      <c r="B15" s="24" t="str">
        <f>IF(C11="B",DOLLARFR(_xll.CQGXLContractData(B10, "Bid"),32),TEXT(_xll.CQGXLContractData(B10, "Bid",,"T"),C11))</f>
        <v>1123.00</v>
      </c>
      <c r="C15" s="24" t="str">
        <f>IF(C11="B",DOLLARFR(_xll.CQGXLContractData(B10, "Ask"),32),TEXT(_xll.CQGXLContractData(B10, "Ask",,"T"),C11))</f>
        <v>1123.10</v>
      </c>
      <c r="E15" s="24" t="str">
        <f>IF(F11="B",DOLLARFR(_xll.CQGXLContractData(E10, "Bid"),32),TEXT(_xll.CQGXLContractData(E10, "Bid",,"T"),F11))</f>
        <v>14.650</v>
      </c>
      <c r="F15" s="24" t="str">
        <f>IF(F11="B",DOLLARFR(_xll.CQGXLContractData(E10, "Ask"),32),TEXT(_xll.CQGXLContractData(E10, "Ask",,"T"),F11))</f>
        <v>14.655</v>
      </c>
      <c r="H15" s="24" t="str">
        <f>IF(I11="B",DOLLARFR(_xll.CQGXLContractData(H10, "Bid"),32),TEXT(_xll.CQGXLContractData(H10, "Bid",,"T"),I11))</f>
        <v>1012.10</v>
      </c>
      <c r="I15" s="24" t="str">
        <f>IF(I11="B",DOLLARFR(_xll.CQGXLContractData(H10, "Ask"),32),TEXT(_xll.CQGXLContractData(H10, "Ask",,"T"),I11))</f>
        <v>1012.50</v>
      </c>
      <c r="K15" s="24" t="str">
        <f>IF(L11="B",DOLLARFR(_xll.CQGXLContractData(K10, "Bid"),32),TEXT(_xll.CQGXLContractData(K10, "Bid",,"T"),L11))</f>
        <v>2.3830</v>
      </c>
      <c r="L15" s="24" t="str">
        <f>IF(L11="B",DOLLARFR(_xll.CQGXLContractData(K10, "Ask"),32),TEXT(_xll.CQGXLContractData(K10, "Ask",,"T"),L11))</f>
        <v>2.3835</v>
      </c>
      <c r="N15" s="24" t="str">
        <f>IF(O11="B",DOLLARFR(_xll.CQGXLContractData(N10, "Bid"),32),TEXT(_xll.CQGXLContractData(N10, "Bid",,"T"),O11))</f>
        <v>47.45</v>
      </c>
      <c r="O15" s="24" t="str">
        <f>IF(O11="B",DOLLARFR(_xll.CQGXLContractData(N10, "Ask"),32),TEXT(_xll.CQGXLContractData(N10, "Ask",,"T"),O11))</f>
        <v>47.46</v>
      </c>
      <c r="Q15" s="24" t="str">
        <f>IF(R11="B",DOLLARFR(_xll.CQGXLContractData(Q10, "Bid"),32),TEXT(_xll.CQGXLContractData(Q10, "Bid",,"T"),R11))</f>
        <v>1.6372</v>
      </c>
      <c r="R15" s="24" t="str">
        <f>IF(R11="B",DOLLARFR(_xll.CQGXLContractData(Q10, "Ask"),32),TEXT(_xll.CQGXLContractData(Q10, "Ask",,"T"),R11))</f>
        <v>1.6377</v>
      </c>
      <c r="T15" s="24" t="str">
        <f>IF(U11="B",DOLLARFR(_xll.CQGXLContractData(T10, "Bid"),32),TEXT(_xll.CQGXLContractData(T10, "Bid",,"T"),U11))</f>
        <v>1.4254</v>
      </c>
      <c r="U15" s="24" t="str">
        <f>IF(U11="B",DOLLARFR(_xll.CQGXLContractData(T10, "Ask"),32),TEXT(_xll.CQGXLContractData(T10, "Ask",,"T"),U11))</f>
        <v>1.4263</v>
      </c>
      <c r="W15" s="24" t="str">
        <f>IF(X11="B",DOLLARFR(_xll.CQGXLContractData(W10, "Bid"),32),TEXT(_xll.CQGXLContractData(W10, "Bid",,"T"),X11))</f>
        <v>2.715</v>
      </c>
      <c r="X15" s="24" t="str">
        <f>IF(X11="B",DOLLARFR(_xll.CQGXLContractData(W10, "Ask"),32),TEXT(_xll.CQGXLContractData(W10, "Ask",,"T"),X11))</f>
        <v>2.716</v>
      </c>
      <c r="AA15" s="24" t="str">
        <f>H10</f>
        <v>PLE?</v>
      </c>
      <c r="AB15" s="25">
        <f>I14</f>
        <v>-1.0852407261247264E-3</v>
      </c>
      <c r="AC15" s="24">
        <f t="shared" si="0"/>
        <v>5</v>
      </c>
      <c r="AF15" s="26">
        <f t="shared" si="2"/>
        <v>5.3122087604846248E-2</v>
      </c>
      <c r="AG15" s="24">
        <v>11</v>
      </c>
    </row>
    <row r="16" spans="1:33" x14ac:dyDescent="0.3">
      <c r="B16" s="24" t="str">
        <f>Symbols!B10</f>
        <v>ZCE?</v>
      </c>
      <c r="E16" s="24" t="str">
        <f>Symbols!C10</f>
        <v>ZSE?</v>
      </c>
      <c r="H16" s="24" t="str">
        <f>Symbols!D10</f>
        <v>ZME?</v>
      </c>
      <c r="K16" s="24" t="str">
        <f>Symbols!E10</f>
        <v>ZLE?</v>
      </c>
      <c r="N16" s="24" t="str">
        <f>Symbols!F10</f>
        <v>ZWA?</v>
      </c>
      <c r="Q16" s="24" t="str">
        <f>Symbols!G10</f>
        <v>ZRE?</v>
      </c>
      <c r="T16" s="24" t="str">
        <f>Symbols!H10</f>
        <v>ZOE?</v>
      </c>
      <c r="W16" s="24" t="str">
        <f>Symbols!I10</f>
        <v>GF?</v>
      </c>
      <c r="AA16" s="24" t="str">
        <f>K10</f>
        <v>CPE?</v>
      </c>
      <c r="AB16" s="25">
        <f>L14</f>
        <v>2.3180940115904818E-2</v>
      </c>
      <c r="AC16" s="24">
        <f t="shared" si="0"/>
        <v>8</v>
      </c>
      <c r="AF16" s="26"/>
    </row>
    <row r="17" spans="2:32" x14ac:dyDescent="0.3">
      <c r="B17" s="27" t="str">
        <f>LEFT(_xll.CQGXLContractData(B16,"LongDescription"),LEN(_xll.CQGXLContractData(B16,"LongDescription"))-5)</f>
        <v>Corn (Globex): December</v>
      </c>
      <c r="C17" s="24" t="str">
        <f>IF(Symbols!B11="B","B",IF(Symbols!B11=0,0,IF(Symbols!B11=1,"#.0",IF(Symbols!B11=2,"#.00",IF(Symbols!B11=3,"#.000",IF(Symbols!B11=4,"#.0000",IF(Symbols!B11=5,"#.00000",IF(Symbols!B11=6,"#.000000",IF(Symbols!B11=7,"#.0000000")))))))))</f>
        <v>#.00</v>
      </c>
      <c r="E17" s="27" t="str">
        <f>LEFT(_xll.CQGXLContractData(E16,"LongDescription"),LEN(_xll.CQGXLContractData(E16,"LongDescription"))-5)</f>
        <v>Soybeans (Globex): November</v>
      </c>
      <c r="F17" s="24" t="str">
        <f>IF(Symbols!C11="B","B",IF(Symbols!C11=0,0,IF(Symbols!C11=1,"#.0",IF(Symbols!C11=2,"#.00",IF(Symbols!C11=3,"#.000",IF(Symbols!C11=4,"#.0000",IF(Symbols!C11=5,"#.00000",IF(Symbols!C11=6,"#.000000",IF(Symbols!C11=7,"#.0000000")))))))))</f>
        <v>#.00</v>
      </c>
      <c r="G17" s="24" t="str">
        <f>IF(Symbols!D11="B","B",IF(Symbols!D11=0,0,IF(Symbols!D11=1,"#.0",IF(Symbols!D11=2,"#.00",IF(Symbols!D11=3,"#.000",IF(Symbols!D11=4,"#.0000",IF(Symbols!D11=5,"#.00000",IF(Symbols!D11=6,"#.000000",IF(Symbols!D11=7,"#.0000000")))))))))</f>
        <v>#.00</v>
      </c>
      <c r="H17" s="27" t="str">
        <f>LEFT(_xll.CQGXLContractData(H16,"LongDescription"),LEN(_xll.CQGXLContractData(H16,"LongDescription"))-5)</f>
        <v>Soybean Meal (Globex): December</v>
      </c>
      <c r="I17" s="24" t="str">
        <f>IF(Symbols!D11="B","B",IF(Symbols!D11=0,0,IF(Symbols!D11=1,"#.0",IF(Symbols!D11=2,"#.00",IF(Symbols!D11=3,"#.000",IF(Symbols!D11=4,"#.0000",IF(Symbols!D11=5,"#.00000",IF(Symbols!D11=6,"#.000000",IF(Symbols!D11=7,"#.0000000")))))))))</f>
        <v>#.00</v>
      </c>
      <c r="J17" s="24" t="str">
        <f>IF(Symbols!E11="B","B",IF(Symbols!E11=0,0,IF(Symbols!E11=1,"#.0",IF(Symbols!E11=2,"#.00",IF(Symbols!E11=3,"#.000",IF(Symbols!E11=4,"#.0000",IF(Symbols!E11=5,"#.00000",IF(Symbols!E11=6,"#.000000",IF(Symbols!E11=7,"#.0000000")))))))))</f>
        <v>#.00</v>
      </c>
      <c r="K17" s="27" t="str">
        <f>LEFT(_xll.CQGXLContractData(K16,"LongDescription"),LEN(_xll.CQGXLContractData(K16,"LongDescription"))-5)</f>
        <v>Soybean Oil (Globex): December</v>
      </c>
      <c r="L17" s="24" t="str">
        <f>IF(Symbols!E11="B","B",IF(Symbols!E11=0,0,IF(Symbols!E11=1,"#.0",IF(Symbols!E11=2,"#.00",IF(Symbols!E11=3,"#.000",IF(Symbols!E11=4,"#.0000",IF(Symbols!E11=5,"#.00000",IF(Symbols!E11=6,"#.000000",IF(Symbols!E11=7,"#.0000000")))))))))</f>
        <v>#.00</v>
      </c>
      <c r="M17" s="24" t="str">
        <f>IF(Symbols!F11="B","B",IF(Symbols!F11=0,0,IF(Symbols!F11=1,"#.0",IF(Symbols!F11=2,"#.00",IF(Symbols!F11=3,"#.000",IF(Symbols!F11=4,"#.0000",IF(Symbols!F11=5,"#.00000",IF(Symbols!F11=6,"#.000000",IF(Symbols!F11=7,"#.0000000")))))))))</f>
        <v>#.00</v>
      </c>
      <c r="N17" s="27" t="str">
        <f>LEFT(_xll.CQGXLContractData(N16,"LongDescription"),LEN(_xll.CQGXLContractData(N16,"LongDescription"))-5)</f>
        <v>Wheat (Globex): December</v>
      </c>
      <c r="O17" s="24" t="str">
        <f>IF(Symbols!F11="B","B",IF(Symbols!F11=0,0,IF(Symbols!F11=1,"#.0",IF(Symbols!F11=2,"#.00",IF(Symbols!F11=3,"#.000",IF(Symbols!F11=4,"#.0000",IF(Symbols!F11=5,"#.00000",IF(Symbols!F11=6,"#.000000",IF(Symbols!F11=7,"#.0000000")))))))))</f>
        <v>#.00</v>
      </c>
      <c r="P17" s="24" t="str">
        <f>IF(Symbols!G11="B","B",IF(Symbols!G11=0,0,IF(Symbols!G11=1,"#.0",IF(Symbols!G11=2,"#.00",IF(Symbols!G11=3,"#.000",IF(Symbols!G11=4,"#.0000",IF(Symbols!G11=5,"#.00000",IF(Symbols!G11=6,"#.000000",IF(Symbols!G11=7,"#.0000000")))))))))</f>
        <v>#.000</v>
      </c>
      <c r="Q17" s="27" t="str">
        <f>LEFT(_xll.CQGXLContractData(Q16,"LongDescription"),LEN(_xll.CQGXLContractData(Q16,"LongDescription"))-5)</f>
        <v>Rough Rice (Globex): November</v>
      </c>
      <c r="R17" s="24" t="str">
        <f>IF(Symbols!G11="B","B",IF(Symbols!G11=0,0,IF(Symbols!G11=1,"#.0",IF(Symbols!G11=2,"#.00",IF(Symbols!G11=3,"#.000",IF(Symbols!G11=4,"#.0000",IF(Symbols!G11=5,"#.00000",IF(Symbols!G11=6,"#.000000",IF(Symbols!G11=7,"#.0000000")))))))))</f>
        <v>#.000</v>
      </c>
      <c r="S17" s="24" t="str">
        <f>IF(Symbols!H11="B","B",IF(Symbols!H11=0,0,IF(Symbols!H11=1,"#.0",IF(Symbols!H11=2,"#.00",IF(Symbols!H11=3,"#.000",IF(Symbols!H11=4,"#.0000",IF(Symbols!H11=5,"#.00000",IF(Symbols!H11=6,"#.000000",IF(Symbols!H11=7,"#.0000000")))))))))</f>
        <v>#.00</v>
      </c>
      <c r="T17" s="27" t="str">
        <f>LEFT(_xll.CQGXLContractData(T16,"LongDescription"),LEN(_xll.CQGXLContractData(T16,"LongDescription"))-5)</f>
        <v>Oats (Globex): December</v>
      </c>
      <c r="U17" s="24" t="str">
        <f>IF(Symbols!H11="B","B",IF(Symbols!H11=0,0,IF(Symbols!H11=1,"#.0",IF(Symbols!H11=2,"#.00",IF(Symbols!H11=3,"#.000",IF(Symbols!H11=4,"#.0000",IF(Symbols!H11=5,"#.00000",IF(Symbols!H11=6,"#.000000",IF(Symbols!H11=7,"#.0000000")))))))))</f>
        <v>#.00</v>
      </c>
      <c r="V17" s="24" t="str">
        <f>IF(Symbols!I11="B","B",IF(Symbols!I11=0,0,IF(Symbols!I11=1,"#.0",IF(Symbols!I11=2,"#.00",IF(Symbols!I11=3,"#.000",IF(Symbols!I11=4,"#.0000",IF(Symbols!I11=5,"#.00000",IF(Symbols!I11=6,"#.000000",IF(Symbols!I11=7,"#.0000000")))))))))</f>
        <v>#.000</v>
      </c>
      <c r="W17" s="27" t="str">
        <f>LEFT(_xll.CQGXLContractData(W16,"LongDescription"),LEN(_xll.CQGXLContractData(W16,"LongDescription"))-5)</f>
        <v>Feeder Cattle (Globex): October</v>
      </c>
      <c r="X17" s="24" t="str">
        <f>IF(Symbols!I11="B","B",IF(Symbols!I11=0,0,IF(Symbols!I11=1,"#.0",IF(Symbols!I11=2,"#.00",IF(Symbols!I11=3,"#.000",IF(Symbols!I11=4,"#.0000",IF(Symbols!I11=5,"#.00000",IF(Symbols!I11=6,"#.000000",IF(Symbols!I11=7,"#.0000000")))))))))</f>
        <v>#.000</v>
      </c>
      <c r="AA17" s="24" t="str">
        <f>N10</f>
        <v>CLE?</v>
      </c>
      <c r="AB17" s="25">
        <f>O14</f>
        <v>2.5945945945946007E-2</v>
      </c>
      <c r="AC17" s="24">
        <f t="shared" si="0"/>
        <v>8</v>
      </c>
      <c r="AF17" s="26"/>
    </row>
    <row r="18" spans="2:32" x14ac:dyDescent="0.3">
      <c r="B18" s="24" t="str">
        <f>IF(C17="B",DOLLARFR(_xll.CQGXLContractData(B16, "Close"),32),TEXT(_xll.CQGXLContractData(B16, "Close",,"T"),C17))</f>
        <v>362.25</v>
      </c>
      <c r="C18" s="24">
        <f>IFERROR(IF((_xll.CQGXLContractData(B16, "High",,"T")-_xll.CQGXLContractData(B16, "Close",,"T"))&lt;=_xll.CQGXLContractData(B16,"TickSize")*2,1,IF((_xll.CQGXLContractData(B16, "Close",,"T")-_xll.CQGXLContractData(B16, "Low",,"T"))&lt;=_xll.CQGXLContractData(B16,"TickSize")*2,-1,0)),"")</f>
        <v>0</v>
      </c>
      <c r="E18" s="24" t="str">
        <f>IF(F17="B",DOLLARFR(_xll.CQGXLContractData(E16, "Close"),32),TEXT(_xll.CQGXLContractData(E16, "Close",,"T"),F17))</f>
        <v>872.25</v>
      </c>
      <c r="F18" s="24">
        <f>IFERROR(IF((_xll.CQGXLContractData(E16, "High",,"T")-_xll.CQGXLContractData(E16, "Close",,"T"))&lt;=_xll.CQGXLContractData(E16,"TickSize")*2,1,IF((_xll.CQGXLContractData(E16, "Close",,"T")-_xll.CQGXLContractData(E16, "Low",,"T"))&lt;=_xll.CQGXLContractData(E16,"TickSize")*2,-1,0)),"")</f>
        <v>0</v>
      </c>
      <c r="H18" s="24" t="str">
        <f>IF(I17="B",DOLLARFR(_xll.CQGXLContractData(H16, "Close"),32),TEXT(_xll.CQGXLContractData(H16, "Close",,"T"),I17))</f>
        <v>308.30</v>
      </c>
      <c r="I18" s="24">
        <f>IFERROR(IF((_xll.CQGXLContractData(H16, "High",,"T")-_xll.CQGXLContractData(H16, "Close",,"T"))&lt;=_xll.CQGXLContractData(H16,"TickSize")*2,1,IF((_xll.CQGXLContractData(H16, "Close",,"T")-_xll.CQGXLContractData(H16, "Low",,"T"))&lt;=_xll.CQGXLContractData(H16,"TickSize")*2,-1,0)),"")</f>
        <v>0</v>
      </c>
      <c r="K18" s="24" t="str">
        <f>IF(L17="B",DOLLARFR(_xll.CQGXLContractData(K16, "Close"),32),TEXT(_xll.CQGXLContractData(K16, "Close",,"T"),L17))</f>
        <v>27.30</v>
      </c>
      <c r="L18" s="24">
        <f>IFERROR(IF((_xll.CQGXLContractData(K16, "High",,"T")-_xll.CQGXLContractData(K16, "Close",,"T"))&lt;=_xll.CQGXLContractData(K16,"TickSize")*2,1,IF((_xll.CQGXLContractData(K16, "Close",,"T")-_xll.CQGXLContractData(K16, "Low",,"T"))&lt;=_xll.CQGXLContractData(K16,"TickSize")*2,-1,0)),"")</f>
        <v>0</v>
      </c>
      <c r="N18" s="24" t="str">
        <f>IF(O17="B",DOLLARFR(_xll.CQGXLContractData(N16, "Close"),32),TEXT(_xll.CQGXLContractData(N16, "Close",,"T"),O17))</f>
        <v>467.50</v>
      </c>
      <c r="O18" s="24">
        <f>IFERROR(IF((_xll.CQGXLContractData(N16, "High",,"T")-_xll.CQGXLContractData(N16, "Close",,"T"))&lt;=_xll.CQGXLContractData(N16,"TickSize")*2,1,IF((_xll.CQGXLContractData(N16, "Close",,"T")-_xll.CQGXLContractData(N16, "Low",,"T"))&lt;=_xll.CQGXLContractData(N16,"TickSize")*2,-1,0)),"")</f>
        <v>0</v>
      </c>
      <c r="Q18" s="24" t="str">
        <f>IF(R17="B",DOLLARFR(_xll.CQGXLContractData(Q16, "Close"),32),TEXT(_xll.CQGXLContractData(Q16, "Close",,"T"),R17))</f>
        <v>12.025</v>
      </c>
      <c r="R18" s="24">
        <f>IFERROR(IF((_xll.CQGXLContractData(Q16, "High",,"T")-_xll.CQGXLContractData(Q16, "Close",,"T"))&lt;=_xll.CQGXLContractData(Q16,"TickSize")*2,1,IF((_xll.CQGXLContractData(Q16, "Close",,"T")-_xll.CQGXLContractData(Q16, "Low",,"T"))&lt;=_xll.CQGXLContractData(Q16,"TickSize")*2,-1,0)),"")</f>
        <v>0</v>
      </c>
      <c r="T18" s="24" t="str">
        <f>IF(U17="B",DOLLARFR(_xll.CQGXLContractData(T16, "Close"),32),TEXT(_xll.CQGXLContractData(T16, "Close",,"T"),U17))</f>
        <v>221.75</v>
      </c>
      <c r="U18" s="24">
        <f>IFERROR(IF((_xll.CQGXLContractData(T16, "High",,"T")-_xll.CQGXLContractData(T16, "Close",,"T"))&lt;=_xll.CQGXLContractData(T16,"TickSize")*2,1,IF((_xll.CQGXLContractData(T16, "Close",,"T")-_xll.CQGXLContractData(T16, "Low",,"T"))&lt;=_xll.CQGXLContractData(T16,"TickSize")*2,-1,0)),"")</f>
        <v>0</v>
      </c>
      <c r="W18" s="24" t="str">
        <f>IF(X17="B",DOLLARFR(_xll.CQGXLContractData(W16, "Close"),32),TEXT(_xll.CQGXLContractData(W16, "Close",,"T"),X17))</f>
        <v>197.825</v>
      </c>
      <c r="X18" s="24">
        <f>IFERROR(IF((_xll.CQGXLContractData(W16, "High",,"T")-_xll.CQGXLContractData(W16, "Close",,"T"))&lt;=_xll.CQGXLContractData(W16,"TickSize")*2,1,IF((_xll.CQGXLContractData(W16, "Close",,"T")-_xll.CQGXLContractData(W16, "Low",,"T"))&lt;=_xll.CQGXLContractData(W16,"TickSize")*2,-1,0)),"")</f>
        <v>0</v>
      </c>
      <c r="AA18" s="24" t="str">
        <f>Q10</f>
        <v>HOE?</v>
      </c>
      <c r="AB18" s="25">
        <f>R14</f>
        <v>1.7586378324633212E-2</v>
      </c>
      <c r="AC18" s="24">
        <f t="shared" si="0"/>
        <v>7</v>
      </c>
      <c r="AF18" s="26"/>
    </row>
    <row r="19" spans="2:32" x14ac:dyDescent="0.3">
      <c r="B19" s="24" t="str">
        <f>IF(C17="B",DOLLARFR(_xll.CQGXLContractData(B16, "High"),32),TEXT(_xll.CQGXLContractData(B16, "High",,"T"),C17))</f>
        <v>368.00</v>
      </c>
      <c r="C19" s="24" t="str">
        <f>IFERROR(IF(C17="B",DOLLARFR((_xll.CQGXLContractData(B16,"Close",,"T")-_xll.CQGXLContractData(B16,"Y_Settlement",,"T")),32),TEXT(B18-_xll.CQGXLContractData(B16, "Y_Settlement",,"T"),C17)),"")</f>
        <v>-5.25</v>
      </c>
      <c r="E19" s="24" t="str">
        <f>IF(F17="B",DOLLARFR(_xll.CQGXLContractData(E16, "High"),32),TEXT(_xll.CQGXLContractData(E16, "High",,"T"),F17))</f>
        <v>882.50</v>
      </c>
      <c r="F19" s="24" t="str">
        <f>IFERROR(IF(F17="B",DOLLARFR((_xll.CQGXLContractData(E16,"Close",,"T")-_xll.CQGXLContractData(E16,"Y_Settlement",,"T")),32),TEXT(E18-_xll.CQGXLContractData(E16, "Y_Settlement",,"T"),F17)),"")</f>
        <v>-1.75</v>
      </c>
      <c r="H19" s="24" t="str">
        <f>IF(I17="B",DOLLARFR(_xll.CQGXLContractData(H16, "High"),32),TEXT(_xll.CQGXLContractData(H16, "High",,"T"),I17))</f>
        <v>311.80</v>
      </c>
      <c r="I19" s="24" t="str">
        <f>IFERROR(IF(I17="B",DOLLARFR((_xll.CQGXLContractData(H16,"Close",,"T")-_xll.CQGXLContractData(H16,"Y_Settlement",,"T")),32),TEXT(H18-_xll.CQGXLContractData(H16, "Y_Settlement",,"T"),I17)),"")</f>
        <v>-2.00</v>
      </c>
      <c r="K19" s="24" t="str">
        <f>IF(L17="B",DOLLARFR(_xll.CQGXLContractData(K16, "High"),32),TEXT(_xll.CQGXLContractData(K16, "High",,"T"),L17))</f>
        <v>27.64</v>
      </c>
      <c r="L19" s="24" t="str">
        <f>IFERROR(IF(L17="B",DOLLARFR((_xll.CQGXLContractData(K16,"Close",,"T")-_xll.CQGXLContractData(K16,"Y_Settlement",,"T")),32),TEXT(K18-_xll.CQGXLContractData(K16, "Y_Settlement",,"T"),L17)),"")</f>
        <v>.21</v>
      </c>
      <c r="N19" s="24" t="str">
        <f>IF(O17="B",DOLLARFR(_xll.CQGXLContractData(N16, "High"),32),TEXT(_xll.CQGXLContractData(N16, "High",,"T"),O17))</f>
        <v>479.50</v>
      </c>
      <c r="O19" s="24" t="str">
        <f>IFERROR(IF(O17="B",DOLLARFR((_xll.CQGXLContractData(N16,"Close",,"T")-_xll.CQGXLContractData(N16,"Y_Settlement",,"T")),32),TEXT(N18-_xll.CQGXLContractData(N16, "Y_Settlement",,"T"),O17)),"")</f>
        <v>-11.50</v>
      </c>
      <c r="Q19" s="24" t="str">
        <f>IF(R17="B",DOLLARFR(_xll.CQGXLContractData(Q16, "High"),32),TEXT(_xll.CQGXLContractData(Q16, "High",,"T"),R17))</f>
        <v>12.180</v>
      </c>
      <c r="R19" s="24" t="str">
        <f>IFERROR(IF(R17="B",DOLLARFR((_xll.CQGXLContractData(Q16,"Close",,"T")-_xll.CQGXLContractData(Q16,"Y_Settlement",,"T")),32),TEXT(Q18-_xll.CQGXLContractData(Q16, "Y_Settlement",,"T"),R17)),"")</f>
        <v>.070</v>
      </c>
      <c r="T19" s="24" t="str">
        <f>IF(U17="B",DOLLARFR(_xll.CQGXLContractData(T16, "High"),32),TEXT(_xll.CQGXLContractData(T16, "High",,"T"),U17))</f>
        <v>226.75</v>
      </c>
      <c r="U19" s="24" t="str">
        <f>IFERROR(IF(U17="B",DOLLARFR((_xll.CQGXLContractData(T16,"Close",,"T")-_xll.CQGXLContractData(T16,"Y_Settlement",,"T")),32),TEXT(T18-_xll.CQGXLContractData(T16, "Y_Settlement",,"T"),U17)),"")</f>
        <v>-2.75</v>
      </c>
      <c r="W19" s="24" t="str">
        <f>IF(X17="B",DOLLARFR(_xll.CQGXLContractData(W16, "High"),32),TEXT(_xll.CQGXLContractData(W16, "High",,"T"),X17))</f>
        <v>198.025</v>
      </c>
      <c r="X19" s="24" t="str">
        <f>IFERROR(IF(X17="B",DOLLARFR((_xll.CQGXLContractData(W16,"Close",,"T")-_xll.CQGXLContractData(W16,"Y_Settlement",,"T")),32),TEXT(W18-_xll.CQGXLContractData(W16, "Y_Settlement",,"T"),X17)),"")</f>
        <v>1.525</v>
      </c>
      <c r="AA19" s="24" t="str">
        <f>T10</f>
        <v>RBE?2</v>
      </c>
      <c r="AB19" s="25">
        <f>U14</f>
        <v>1.9600829816152705E-2</v>
      </c>
      <c r="AC19" s="24">
        <f t="shared" si="0"/>
        <v>7</v>
      </c>
      <c r="AF19" s="26"/>
    </row>
    <row r="20" spans="2:32" x14ac:dyDescent="0.3">
      <c r="B20" s="24" t="str">
        <f>IF(C17="B",DOLLARFR(_xll.CQGXLContractData(B16, "Low"),32),TEXT(_xll.CQGXLContractData(B16, "Low",,"T"),C17))</f>
        <v>361.25</v>
      </c>
      <c r="C20" s="25">
        <f>IFERROR((B18-_xll.CQGXLContractData(B16, "Y_Settlement"))/_xll.CQGXLContractData(B16, "Y_Settlement"),"")</f>
        <v>-1.4285714285714285E-2</v>
      </c>
      <c r="D20" s="25"/>
      <c r="E20" s="24" t="str">
        <f>IF(F17="B",DOLLARFR(_xll.CQGXLContractData(E16, "Low"),32),TEXT(_xll.CQGXLContractData(E16, "Low",,"T"),F17))</f>
        <v>868.25</v>
      </c>
      <c r="F20" s="25">
        <f>IFERROR((E18-_xll.CQGXLContractData(E16, "Y_Settlement"))/_xll.CQGXLContractData(E16, "Y_Settlement"),"")</f>
        <v>-2.0022883295194509E-3</v>
      </c>
      <c r="G20" s="25"/>
      <c r="H20" s="24" t="str">
        <f>IF(I17="B",DOLLARFR(_xll.CQGXLContractData(H16, "Low"),32),TEXT(_xll.CQGXLContractData(H16, "Low",,"T"),I17))</f>
        <v>305.30</v>
      </c>
      <c r="I20" s="25">
        <f>IFERROR((H18-_xll.CQGXLContractData(H16, "Y_Settlement"))/_xll.CQGXLContractData(H16, "Y_Settlement"),"")</f>
        <v>-6.4453754431195616E-3</v>
      </c>
      <c r="J20" s="25"/>
      <c r="K20" s="24" t="str">
        <f>IF(L17="B",DOLLARFR(_xll.CQGXLContractData(K16, "Low"),32),TEXT(_xll.CQGXLContractData(K16, "Low",,"T"),L17))</f>
        <v>27.10</v>
      </c>
      <c r="L20" s="25">
        <f>IFERROR((K18-_xll.CQGXLContractData(K16, "Y_Settlement"))/_xll.CQGXLContractData(K16, "Y_Settlement"),"")</f>
        <v>7.7519379844961551E-3</v>
      </c>
      <c r="M20" s="25"/>
      <c r="N20" s="24" t="str">
        <f>IF(O17="B",DOLLARFR(_xll.CQGXLContractData(N16, "Low"),32),TEXT(_xll.CQGXLContractData(N16, "Low",,"T"),O17))</f>
        <v>466.50</v>
      </c>
      <c r="O20" s="25">
        <f>IFERROR((N18-_xll.CQGXLContractData(N16, "Y_Settlement"))/_xll.CQGXLContractData(N16, "Y_Settlement"),"")</f>
        <v>-2.4008350730688934E-2</v>
      </c>
      <c r="P20" s="25"/>
      <c r="Q20" s="24" t="str">
        <f>IF(R17="B",DOLLARFR(_xll.CQGXLContractData(Q16, "Low"),32),TEXT(_xll.CQGXLContractData(Q16, "Low",,"T"),R17))</f>
        <v>11.905</v>
      </c>
      <c r="R20" s="25">
        <f>IFERROR((Q18-_xll.CQGXLContractData(Q16, "Y_Settlement"))/_xll.CQGXLContractData(Q16, "Y_Settlement"),"")</f>
        <v>5.8552906733584514E-3</v>
      </c>
      <c r="S20" s="25"/>
      <c r="T20" s="24" t="str">
        <f>IF(U17="B",DOLLARFR(_xll.CQGXLContractData(T16, "Low"),32),TEXT(_xll.CQGXLContractData(T16, "Low",,"T"),U17))</f>
        <v>221.00</v>
      </c>
      <c r="U20" s="25">
        <f>IFERROR((T18-_xll.CQGXLContractData(T16, "Y_Settlement"))/_xll.CQGXLContractData(T16, "Y_Settlement"),"")</f>
        <v>-1.2249443207126948E-2</v>
      </c>
      <c r="V20" s="25"/>
      <c r="W20" s="24" t="str">
        <f>IF(X17="B",DOLLARFR(_xll.CQGXLContractData(W16, "Low"),32),TEXT(_xll.CQGXLContractData(W16, "Low",,"T"),X17))</f>
        <v>196.425</v>
      </c>
      <c r="X20" s="25">
        <f>IFERROR((W18-_xll.CQGXLContractData(W16, "Y_Settlement"))/_xll.CQGXLContractData(W16, "Y_Settlement"),"")</f>
        <v>7.7687213448801688E-3</v>
      </c>
      <c r="AA20" s="24" t="str">
        <f>W10</f>
        <v>NGE?</v>
      </c>
      <c r="AB20" s="25">
        <f>X14</f>
        <v>2.5302114803625275E-2</v>
      </c>
      <c r="AC20" s="24">
        <f t="shared" si="0"/>
        <v>8</v>
      </c>
    </row>
    <row r="21" spans="2:32" x14ac:dyDescent="0.3">
      <c r="B21" s="24" t="str">
        <f>IF(C17="B",DOLLARFR(_xll.CQGXLContractData(B16, "Bid"),32),TEXT(_xll.CQGXLContractData(B16, "Bid",,"T"),C17))</f>
        <v>362.25</v>
      </c>
      <c r="C21" s="24" t="str">
        <f>IF(C17="B",DOLLARFR(_xll.CQGXLContractData(B16, "Ask"),32),TEXT(_xll.CQGXLContractData(B16, "Ask",,"T"),C17))</f>
        <v>362.50</v>
      </c>
      <c r="E21" s="24" t="str">
        <f>IF(F17="B",DOLLARFR(_xll.CQGXLContractData(E16, "Bid"),32),TEXT(_xll.CQGXLContractData(E16, "Bid",,"T"),F17))</f>
        <v>872.00</v>
      </c>
      <c r="F21" s="24" t="str">
        <f>IF(F17="B",DOLLARFR(_xll.CQGXLContractData(E16, "Ask"),32),TEXT(_xll.CQGXLContractData(E16, "Ask",,"T"),F17))</f>
        <v>872.25</v>
      </c>
      <c r="H21" s="24" t="str">
        <f>IF(I17="B",DOLLARFR(_xll.CQGXLContractData(H16, "Bid"),32),TEXT(_xll.CQGXLContractData(H16, "Bid",,"T"),I17))</f>
        <v>308.20</v>
      </c>
      <c r="I21" s="24" t="str">
        <f>IF(I17="B",DOLLARFR(_xll.CQGXLContractData(H16, "Ask"),32),TEXT(_xll.CQGXLContractData(H16, "Ask",,"T"),I17))</f>
        <v>308.40</v>
      </c>
      <c r="K21" s="24" t="str">
        <f>IF(L17="B",DOLLARFR(_xll.CQGXLContractData(K16, "Bid"),32),TEXT(_xll.CQGXLContractData(K16, "Bid",,"T"),L17))</f>
        <v>27.30</v>
      </c>
      <c r="L21" s="24" t="str">
        <f>IF(L17="B",DOLLARFR(_xll.CQGXLContractData(K16, "Ask"),32),TEXT(_xll.CQGXLContractData(K16, "Ask",,"T"),L17))</f>
        <v>27.31</v>
      </c>
      <c r="N21" s="24" t="str">
        <f>IF(O17="B",DOLLARFR(_xll.CQGXLContractData(N16, "Bid"),32),TEXT(_xll.CQGXLContractData(N16, "Bid",,"T"),O17))</f>
        <v>467.25</v>
      </c>
      <c r="O21" s="24" t="str">
        <f>IF(O17="B",DOLLARFR(_xll.CQGXLContractData(N16, "Ask"),32),TEXT(_xll.CQGXLContractData(N16, "Ask",,"T"),O17))</f>
        <v>467.50</v>
      </c>
      <c r="Q21" s="24" t="str">
        <f>IF(R17="B",DOLLARFR(_xll.CQGXLContractData(Q16, "Bid"),32),TEXT(_xll.CQGXLContractData(Q16, "Bid",,"T"),R17))</f>
        <v>12.040</v>
      </c>
      <c r="R21" s="24" t="str">
        <f>IF(R17="B",DOLLARFR(_xll.CQGXLContractData(Q16, "Ask"),32),TEXT(_xll.CQGXLContractData(Q16, "Ask",,"T"),R17))</f>
        <v>12.110</v>
      </c>
      <c r="T21" s="24" t="str">
        <f>IF(U17="B",DOLLARFR(_xll.CQGXLContractData(T16, "Bid"),32),TEXT(_xll.CQGXLContractData(T16, "Bid",,"T"),U17))</f>
        <v>221.75</v>
      </c>
      <c r="U21" s="24" t="str">
        <f>IF(U17="B",DOLLARFR(_xll.CQGXLContractData(T16, "Ask"),32),TEXT(_xll.CQGXLContractData(T16, "Ask",,"T"),U17))</f>
        <v>223.50</v>
      </c>
      <c r="W21" s="24" t="str">
        <f>IF(X17="B",DOLLARFR(_xll.CQGXLContractData(W16, "Bid"),32),TEXT(_xll.CQGXLContractData(W16, "Bid",,"T"),X17))</f>
        <v>197.750</v>
      </c>
      <c r="X21" s="24" t="str">
        <f>IF(X17="B",DOLLARFR(_xll.CQGXLContractData(W16, "Ask"),32),TEXT(_xll.CQGXLContractData(W16, "Ask",,"T"),X17))</f>
        <v>197.850</v>
      </c>
      <c r="AA21" s="24" t="str">
        <f>B16</f>
        <v>ZCE?</v>
      </c>
      <c r="AB21" s="25">
        <f>C20</f>
        <v>-1.4285714285714285E-2</v>
      </c>
      <c r="AC21" s="24">
        <f t="shared" si="0"/>
        <v>3</v>
      </c>
    </row>
    <row r="22" spans="2:32" x14ac:dyDescent="0.3">
      <c r="B22" s="24" t="str">
        <f>Symbols!B14</f>
        <v>CCE?</v>
      </c>
      <c r="E22" s="24" t="str">
        <f>Symbols!C14</f>
        <v>CTE?</v>
      </c>
      <c r="H22" s="24" t="str">
        <f>Symbols!D14</f>
        <v>OJE?</v>
      </c>
      <c r="K22" s="24" t="str">
        <f>Symbols!E14</f>
        <v>KCE?</v>
      </c>
      <c r="N22" s="24" t="str">
        <f>Symbols!F14</f>
        <v>LBS?</v>
      </c>
      <c r="Q22" s="24" t="str">
        <f>Symbols!G14</f>
        <v>SBE?</v>
      </c>
      <c r="T22" s="24" t="str">
        <f>Symbols!H14</f>
        <v>GLE?</v>
      </c>
      <c r="W22" s="24" t="str">
        <f>Symbols!I14</f>
        <v>HE?</v>
      </c>
      <c r="AA22" s="24" t="str">
        <f>E16</f>
        <v>ZSE?</v>
      </c>
      <c r="AB22" s="25">
        <f>F20</f>
        <v>-2.0022883295194509E-3</v>
      </c>
      <c r="AC22" s="24">
        <f t="shared" si="0"/>
        <v>5</v>
      </c>
    </row>
    <row r="23" spans="2:32" x14ac:dyDescent="0.3">
      <c r="B23" s="27" t="str">
        <f>LEFT(_xll.CQGXLContractData(B22,"LongDescription"),LEN(_xll.CQGXLContractData(B22,"LongDescription"))-5)</f>
        <v>Cocoa (ICE): December</v>
      </c>
      <c r="C23" s="24">
        <f>IF(Symbols!B15="B","B",IF(Symbols!B15=0,0,IF(Symbols!B15=1,"#.0",IF(Symbols!B15=2,"#.00",IF(Symbols!B15=3,"#.000",IF(Symbols!B15=4,"#.0000",IF(Symbols!B15=5,"#.00000",IF(Symbols!B15=6,"#.000000",IF(Symbols!B15=7,"#.0000000")))))))))</f>
        <v>0</v>
      </c>
      <c r="E23" s="27" t="str">
        <f>LEFT(_xll.CQGXLContractData(E22,"LongDescription"),LEN(_xll.CQGXLContractData(E22,"LongDescription"))-5)</f>
        <v>Cotton (ICE): December</v>
      </c>
      <c r="F23" s="24" t="str">
        <f>IF(Symbols!C15="B","B",IF(Symbols!C15=0,0,IF(Symbols!C15=1,"#.0",IF(Symbols!C15=2,"#.00",IF(Symbols!C15=3,"#.000",IF(Symbols!C15=4,"#.0000",IF(Symbols!C15=5,"#.00000",IF(Symbols!C15=6,"#.000000",IF(Symbols!C15=7,"#.0000000")))))))))</f>
        <v>#.00</v>
      </c>
      <c r="H23" s="27" t="str">
        <f>LEFT(_xll.CQGXLContractData(H22,"LongDescription"),LEN(_xll.CQGXLContractData(H22,"LongDescription"))-5)</f>
        <v>Orange Juice A (FCOJ-A) (ICE): November</v>
      </c>
      <c r="I23" s="24" t="str">
        <f>IF(Symbols!D15="B","B",IF(Symbols!D15=0,0,IF(Symbols!D15=1,"#.0",IF(Symbols!D15=2,"#.00",IF(Symbols!D15=3,"#.000",IF(Symbols!D15=4,"#.0000",IF(Symbols!D15=5,"#.00000",IF(Symbols!D15=6,"#.000000",IF(Symbols!D15=7,"#.0000000")))))))))</f>
        <v>#.00</v>
      </c>
      <c r="J23" s="24" t="str">
        <f>IF(Symbols!E15="B","B",IF(Symbols!E15=0,0,IF(Symbols!E15=1,"#.0",IF(Symbols!E15=2,"#.00",IF(Symbols!E15=3,"#.000",IF(Symbols!E15=4,"#.0000",IF(Symbols!E15=5,"#.00000",IF(Symbols!E15=6,"#.000000",IF(Symbols!E15=7,"#.0000000")))))))))</f>
        <v>#.00</v>
      </c>
      <c r="K23" s="27" t="str">
        <f>LEFT(_xll.CQGXLContractData(K22,"LongDescription"),LEN(_xll.CQGXLContractData(K22,"LongDescription"))-5)</f>
        <v>Coffee (ICE): December</v>
      </c>
      <c r="L23" s="24" t="str">
        <f>IF(Symbols!E15="B","B",IF(Symbols!E15=0,0,IF(Symbols!E15=1,"#.0",IF(Symbols!E15=2,"#.00",IF(Symbols!E15=3,"#.000",IF(Symbols!E15=4,"#.0000",IF(Symbols!E15=5,"#.00000",IF(Symbols!E15=6,"#.000000",IF(Symbols!E15=7,"#.0000000")))))))))</f>
        <v>#.00</v>
      </c>
      <c r="N23" s="27" t="str">
        <f>LEFT(_xll.CQGXLContractData(N22,"LongDescription"),LEN(_xll.CQGXLContractData(N22,"LongDescription"))-5)</f>
        <v>Lumber (Globex): November</v>
      </c>
      <c r="O23" s="24" t="str">
        <f>IF(Symbols!F15="B","B",IF(Symbols!F15=0,0,IF(Symbols!F15=1,"#.0",IF(Symbols!F15=2,"#.00",IF(Symbols!F15=3,"#.000",IF(Symbols!F15=4,"#.0000",IF(Symbols!F15=5,"#.00000",IF(Symbols!F15=6,"#.000000",IF(Symbols!F15=7,"#.0000000")))))))))</f>
        <v>#.00</v>
      </c>
      <c r="Q23" s="27" t="str">
        <f>LEFT(_xll.CQGXLContractData(Q22,"LongDescription"),LEN(_xll.CQGXLContractData(Q22,"LongDescription"))-5)</f>
        <v>Sugar World #11 (ICE): October</v>
      </c>
      <c r="R23" s="24" t="str">
        <f>IF(Symbols!G15="B","B",IF(Symbols!G15=0,0,IF(Symbols!G15=1,"#.0",IF(Symbols!G15=2,"#.00",IF(Symbols!G15=3,"#.000",IF(Symbols!G15=4,"#.0000",IF(Symbols!G15=5,"#.00000",IF(Symbols!G15=6,"#.000000",IF(Symbols!G15=7,"#.0000000")))))))))</f>
        <v>#.00</v>
      </c>
      <c r="T23" s="27" t="str">
        <f>LEFT(_xll.CQGXLContractData(T22,"LongDescription"),LEN(_xll.CQGXLContractData(T22,"LongDescription"))-5)</f>
        <v>Live Cattle (Globex): October</v>
      </c>
      <c r="U23" s="24" t="str">
        <f>IF(Symbols!H15="B","B",IF(Symbols!H15=0,0,IF(Symbols!H15=1,"#.0",IF(Symbols!H15=2,"#.00",IF(Symbols!H15=3,"#.000",IF(Symbols!H15=4,"#.0000",IF(Symbols!H15=5,"#.00000",IF(Symbols!H15=6,"#.000000",IF(Symbols!H15=7,"#.0000000")))))))))</f>
        <v>#.00</v>
      </c>
      <c r="W23" s="27" t="str">
        <f>LEFT(_xll.CQGXLContractData(W22,"LongDescription"),LEN(_xll.CQGXLContractData(W22,"LongDescription"))-5)</f>
        <v>Lean Hogs (Globex): October</v>
      </c>
      <c r="X23" s="24" t="str">
        <f>IF(Symbols!I15="B","B",IF(Symbols!I15=0,0,IF(Symbols!I15=1,"#.0",IF(Symbols!I15=2,"#.00",IF(Symbols!I15=3,"#.000",IF(Symbols!I15=4,"#.0000",IF(Symbols!I15=5,"#.00000",IF(Symbols!I15=6,"#.000000",IF(Symbols!I15=7,"#.0000000")))))))))</f>
        <v>#.000</v>
      </c>
      <c r="AA23" s="24" t="str">
        <f>H16</f>
        <v>ZME?</v>
      </c>
      <c r="AB23" s="25">
        <f>I20</f>
        <v>-6.4453754431195616E-3</v>
      </c>
      <c r="AC23" s="24">
        <f t="shared" si="0"/>
        <v>4</v>
      </c>
    </row>
    <row r="24" spans="2:32" x14ac:dyDescent="0.3">
      <c r="B24" s="24" t="str">
        <f>IF(C23="B",DOLLARFR(_xll.CQGXLContractData(B22, "Close"),32),TEXT(_xll.CQGXLContractData(B22, "Close",,"T"),C23))</f>
        <v>3121</v>
      </c>
      <c r="C24" s="24">
        <f>IFERROR(IF((_xll.CQGXLContractData(B22, "High",,"T")-_xll.CQGXLContractData(B22, "Close",,"T"))&lt;=_xll.CQGXLContractData(B22,"TickSize")*2,1,IF((_xll.CQGXLContractData(B22, "Close",,"T")-_xll.CQGXLContractData(B22, "Low",,"T"))&lt;=_xll.CQGXLContractData(B22,"TickSize")*2,-1,0)),"")</f>
        <v>0</v>
      </c>
      <c r="E24" s="24" t="str">
        <f>IF(F23="B",DOLLARFR(_xll.CQGXLContractData(E22, "Close"),32),TEXT(_xll.CQGXLContractData(E22, "Close",,"T"),F23))</f>
        <v>62.62</v>
      </c>
      <c r="F24" s="24">
        <f>IFERROR(IF((_xll.CQGXLContractData(E22, "High",,"T")-_xll.CQGXLContractData(E22, "Close",,"T"))&lt;=_xll.CQGXLContractData(E22,"TickSize")*2,1,IF((_xll.CQGXLContractData(E22, "Close",,"T")-_xll.CQGXLContractData(E22, "Low",,"T"))&lt;=_xll.CQGXLContractData(E22,"TickSize")*2,-1,0)),"")</f>
        <v>0</v>
      </c>
      <c r="H24" s="24" t="str">
        <f>IF(I23="B",DOLLARFR(_xll.CQGXLContractData(H22, "Close"),32),TEXT(_xll.CQGXLContractData(H22, "Close",,"T"),I23))</f>
        <v>129.75</v>
      </c>
      <c r="I24" s="24">
        <f>IFERROR(IF((_xll.CQGXLContractData(H22, "High",,"T")-_xll.CQGXLContractData(H22, "Close",,"T"))&lt;=_xll.CQGXLContractData(H22,"TickSize")*2,1,IF((_xll.CQGXLContractData(H22, "Close",,"T")-_xll.CQGXLContractData(H22, "Low",,"T"))&lt;=_xll.CQGXLContractData(H22,"TickSize")*2,-1,0)),"")</f>
        <v>0</v>
      </c>
      <c r="K24" s="24" t="str">
        <f>IF(L23="B",DOLLARFR(_xll.CQGXLContractData(K22, "Close"),32),TEXT(_xll.CQGXLContractData(K22, "Close",,"T"),L23))</f>
        <v>119.30</v>
      </c>
      <c r="L24" s="24">
        <f>IFERROR(IF((_xll.CQGXLContractData(K22, "High",,"T")-_xll.CQGXLContractData(K22, "Close",,"T"))&lt;=_xll.CQGXLContractData(K22,"TickSize")*2,1,IF((_xll.CQGXLContractData(K22, "Close",,"T")-_xll.CQGXLContractData(K22, "Low",,"T"))&lt;=_xll.CQGXLContractData(K22,"TickSize")*2,-1,0)),"")</f>
        <v>0</v>
      </c>
      <c r="N24" s="24" t="str">
        <f>IF(O23="B",DOLLARFR(_xll.CQGXLContractData(N22, "Close"),32),TEXT(_xll.CQGXLContractData(N22, "Close",,"T"),O23))</f>
        <v>228.90</v>
      </c>
      <c r="O24" s="24">
        <f>IFERROR(IF((_xll.CQGXLContractData(N22, "High",,"T")-_xll.CQGXLContractData(N22, "Close",,"T"))&lt;=_xll.CQGXLContractData(N22,"TickSize")*2,1,IF((_xll.CQGXLContractData(N22, "Close",,"T")-_xll.CQGXLContractData(N22, "Low",,"T"))&lt;=_xll.CQGXLContractData(N22,"TickSize")*2,-1,0)),"")</f>
        <v>0</v>
      </c>
      <c r="Q24" s="24" t="str">
        <f>IF(R23="B",DOLLARFR(_xll.CQGXLContractData(Q22, "Close"),32),TEXT(_xll.CQGXLContractData(Q22, "Close",,"T"),R23))</f>
        <v>11.30</v>
      </c>
      <c r="R24" s="24">
        <f>IFERROR(IF((_xll.CQGXLContractData(Q22, "High",,"T")-_xll.CQGXLContractData(Q22, "Close",,"T"))&lt;=_xll.CQGXLContractData(Q22,"TickSize")*2,1,IF((_xll.CQGXLContractData(Q22, "Close",,"T")-_xll.CQGXLContractData(Q22, "Low",,"T"))&lt;=_xll.CQGXLContractData(Q22,"TickSize")*2,-1,0)),"")</f>
        <v>1</v>
      </c>
      <c r="T24" s="24" t="str">
        <f>IF(U23="B",DOLLARFR(_xll.CQGXLContractData(T22, "Close"),32),TEXT(_xll.CQGXLContractData(T22, "Close",,"T"),U23))</f>
        <v>142.33</v>
      </c>
      <c r="U24" s="24">
        <f>IFERROR(IF((_xll.CQGXLContractData(T22, "High",,"T")-_xll.CQGXLContractData(T22, "Close",,"T"))&lt;=_xll.CQGXLContractData(T22,"TickSize")*2,1,IF((_xll.CQGXLContractData(T22, "Close",,"T")-_xll.CQGXLContractData(T22, "Low",,"T"))&lt;=_xll.CQGXLContractData(T22,"TickSize")*2,-1,0)),"")</f>
        <v>0</v>
      </c>
      <c r="W24" s="24" t="str">
        <f>IF(X23="B",DOLLARFR(_xll.CQGXLContractData(W22, "Close"),32),TEXT(_xll.CQGXLContractData(W22, "Close",,"T"),X23))</f>
        <v>69.100</v>
      </c>
      <c r="X24" s="24">
        <f>IFERROR(IF((_xll.CQGXLContractData(W22, "High",,"T")-_xll.CQGXLContractData(W22, "Close",,"T"))&lt;=_xll.CQGXLContractData(W22,"TickSize")*2,1,IF((_xll.CQGXLContractData(W22, "Close",,"T")-_xll.CQGXLContractData(W22, "Low",,"T"))&lt;=_xll.CQGXLContractData(W22,"TickSize")*2,-1,0)),"")</f>
        <v>0</v>
      </c>
      <c r="AA24" s="24" t="str">
        <f>K16</f>
        <v>ZLE?</v>
      </c>
      <c r="AB24" s="25">
        <f>L20</f>
        <v>7.7519379844961551E-3</v>
      </c>
      <c r="AC24" s="24">
        <f t="shared" si="0"/>
        <v>6</v>
      </c>
    </row>
    <row r="25" spans="2:32" x14ac:dyDescent="0.3">
      <c r="B25" s="24" t="str">
        <f>IF(C23="B",DOLLARFR(_xll.CQGXLContractData(B22, "High"),32),TEXT(_xll.CQGXLContractData(B22, "High",,"T"),C23))</f>
        <v>3138</v>
      </c>
      <c r="C25" s="24" t="str">
        <f>IFERROR(IF(C23="B",DOLLARFR((_xll.CQGXLContractData(B22,"Close",,"T")-_xll.CQGXLContractData(B22,"Y_Settlement",,"T")),32),TEXT(B24-_xll.CQGXLContractData(B22, "Y_Settlement",,"T"),C23)),"")</f>
        <v>4</v>
      </c>
      <c r="E25" s="24" t="str">
        <f>IF(F23="B",DOLLARFR(_xll.CQGXLContractData(E22, "High"),32),TEXT(_xll.CQGXLContractData(E22, "High",,"T"),F23))</f>
        <v>63.04</v>
      </c>
      <c r="F25" s="24" t="str">
        <f>IFERROR(IF(F23="B",DOLLARFR((_xll.CQGXLContractData(E22,"Close",,"T")-_xll.CQGXLContractData(E22,"Y_Settlement",,"T")),32),TEXT(E24-_xll.CQGXLContractData(E22, "Y_Settlement",,"T"),F23)),"")</f>
        <v>.13</v>
      </c>
      <c r="H25" s="24" t="str">
        <f>IF(I23="B",DOLLARFR(_xll.CQGXLContractData(H22, "High"),32),TEXT(_xll.CQGXLContractData(H22, "High",,"T"),I23))</f>
        <v>130.30</v>
      </c>
      <c r="I25" s="24" t="str">
        <f>IFERROR(IF(I23="B",DOLLARFR((_xll.CQGXLContractData(H22,"Close",,"T")-_xll.CQGXLContractData(H22,"Y_Settlement",,"T")),32),TEXT(H24-_xll.CQGXLContractData(H22, "Y_Settlement",,"T"),I23)),"")</f>
        <v>.25</v>
      </c>
      <c r="K25" s="24" t="str">
        <f>IF(L23="B",DOLLARFR(_xll.CQGXLContractData(K22, "High"),32),TEXT(_xll.CQGXLContractData(K22, "High",,"T"),L23))</f>
        <v>120.40</v>
      </c>
      <c r="L25" s="24" t="str">
        <f>IFERROR(IF(L23="B",DOLLARFR((_xll.CQGXLContractData(K22,"Close",,"T")-_xll.CQGXLContractData(K22,"Y_Settlement",,"T")),32),TEXT(K24-_xll.CQGXLContractData(K22, "Y_Settlement",,"T"),L23)),"")</f>
        <v>.95</v>
      </c>
      <c r="N25" s="24" t="str">
        <f>IF(O23="B",DOLLARFR(_xll.CQGXLContractData(N22, "High"),32),TEXT(_xll.CQGXLContractData(N22, "High",,"T"),O23))</f>
        <v>230.50</v>
      </c>
      <c r="O25" s="24" t="str">
        <f>IFERROR(IF(O23="B",DOLLARFR((_xll.CQGXLContractData(N22,"Close",,"T")-_xll.CQGXLContractData(N22,"Y_Settlement",,"T")),32),TEXT(N24-_xll.CQGXLContractData(N22, "Y_Settlement",,"T"),O23)),"")</f>
        <v>5.30</v>
      </c>
      <c r="Q25" s="24" t="str">
        <f>IF(R23="B",DOLLARFR(_xll.CQGXLContractData(Q22, "High"),32),TEXT(_xll.CQGXLContractData(Q22, "High",,"T"),R23))</f>
        <v>11.31</v>
      </c>
      <c r="R25" s="24" t="str">
        <f>IFERROR(IF(R23="B",DOLLARFR((_xll.CQGXLContractData(Q22,"Close",,"T")-_xll.CQGXLContractData(Q22,"Y_Settlement",,"T")),32),TEXT(Q24-_xll.CQGXLContractData(Q22, "Y_Settlement",,"T"),R23)),"")</f>
        <v>.57</v>
      </c>
      <c r="T25" s="24" t="str">
        <f>IF(U23="B",DOLLARFR(_xll.CQGXLContractData(T22, "High"),32),TEXT(_xll.CQGXLContractData(T22, "High",,"T"),U23))</f>
        <v>142.63</v>
      </c>
      <c r="U25" s="24" t="str">
        <f>IFERROR(IF(U23="B",DOLLARFR((_xll.CQGXLContractData(T22,"Close",,"T")-_xll.CQGXLContractData(T22,"Y_Settlement",,"T")),32),TEXT(T24-_xll.CQGXLContractData(T22, "Y_Settlement",,"T"),U23)),"")</f>
        <v>1.11</v>
      </c>
      <c r="W25" s="24" t="str">
        <f>IF(X23="B",DOLLARFR(_xll.CQGXLContractData(W22, "High"),32),TEXT(_xll.CQGXLContractData(W22, "High",,"T"),X23))</f>
        <v>69.900</v>
      </c>
      <c r="X25" s="24" t="str">
        <f>IF(X23="B",DOLLARFR((_xll.CQGXLContractData(W22,"Close",,"T")-_xll.CQGXLContractData(W22,"Y_Settlement",,"T")),32),TEXT(W24-_xll.CQGXLContractData(W22, "Y_Settlement",,"T"),X23))</f>
        <v>-.675</v>
      </c>
      <c r="AA25" s="24" t="str">
        <f>N16</f>
        <v>ZWA?</v>
      </c>
      <c r="AB25" s="25">
        <f>O20</f>
        <v>-2.4008350730688934E-2</v>
      </c>
      <c r="AC25" s="24">
        <f t="shared" si="0"/>
        <v>1</v>
      </c>
    </row>
    <row r="26" spans="2:32" x14ac:dyDescent="0.3">
      <c r="B26" s="24" t="str">
        <f>IF(C23="B",DOLLARFR(_xll.CQGXLContractData(B22, "Low"),32),TEXT(_xll.CQGXLContractData(B22, "Low",,"T"),C23))</f>
        <v>3100</v>
      </c>
      <c r="C26" s="25">
        <f>IFERROR((B24-_xll.CQGXLContractData(B22, "Y_Settlement"))/_xll.CQGXLContractData(B22, "Y_Settlement"),"")</f>
        <v>1.2832852101379532E-3</v>
      </c>
      <c r="D26" s="25"/>
      <c r="E26" s="24" t="str">
        <f>IF(F23="B",DOLLARFR(_xll.CQGXLContractData(E22, "Low"),32),TEXT(_xll.CQGXLContractData(E22, "Low",,"T"),F23))</f>
        <v>62.21</v>
      </c>
      <c r="F26" s="25">
        <f>IFERROR((E24-_xll.CQGXLContractData(E22, "Y_Settlement"))/_xll.CQGXLContractData(E22, "Y_Settlement"),"")</f>
        <v>2.0803328532564484E-3</v>
      </c>
      <c r="G26" s="25"/>
      <c r="H26" s="24" t="str">
        <f>IF(I23="B",DOLLARFR(_xll.CQGXLContractData(H22, "Low"),32),TEXT(_xll.CQGXLContractData(H22, "Low",,"T"),I23))</f>
        <v>127.50</v>
      </c>
      <c r="I26" s="25">
        <f>IFERROR((H24-_xll.CQGXLContractData(H22, "Y_Settlement"))/_xll.CQGXLContractData(H22, "Y_Settlement"),"")</f>
        <v>1.9305019305019305E-3</v>
      </c>
      <c r="J26" s="25"/>
      <c r="K26" s="24" t="str">
        <f>IF(L23="B",DOLLARFR(_xll.CQGXLContractData(K22, "Low"),32),TEXT(_xll.CQGXLContractData(K22, "Low",,"T"),L23))</f>
        <v>117.75</v>
      </c>
      <c r="L26" s="25">
        <f>IFERROR((K24-_xll.CQGXLContractData(K22, "Y_Settlement"))/_xll.CQGXLContractData(K22, "Y_Settlement"),"")</f>
        <v>8.0270384452892987E-3</v>
      </c>
      <c r="M26" s="25"/>
      <c r="N26" s="24" t="str">
        <f>IF(O23="B",DOLLARFR(_xll.CQGXLContractData(N22, "Low"),32),TEXT(_xll.CQGXLContractData(N22, "Low",,"T"),O23))</f>
        <v>226.00</v>
      </c>
      <c r="O26" s="25">
        <f>IFERROR((N24-_xll.CQGXLContractData(N22, "Y_Settlement"))/_xll.CQGXLContractData(N22, "Y_Settlement"),"")</f>
        <v>2.3703041144901533E-2</v>
      </c>
      <c r="P26" s="25"/>
      <c r="Q26" s="24" t="str">
        <f>IF(R23="B",DOLLARFR(_xll.CQGXLContractData(Q22, "Low"),32),TEXT(_xll.CQGXLContractData(Q22, "Low",,"T"),R23))</f>
        <v>10.73</v>
      </c>
      <c r="R26" s="25">
        <f>IFERROR((Q24-_xll.CQGXLContractData(Q22, "Y_Settlement"))/_xll.CQGXLContractData(Q22, "Y_Settlement"),"")</f>
        <v>5.3122087604846248E-2</v>
      </c>
      <c r="S26" s="25"/>
      <c r="T26" s="24" t="str">
        <f>IF(U23="B",DOLLARFR(_xll.CQGXLContractData(T22, "Low"),32),TEXT(_xll.CQGXLContractData(T22, "Low",,"T"),U23))</f>
        <v>141.25</v>
      </c>
      <c r="U26" s="25">
        <f>IFERROR((T24-_xll.CQGXLContractData(T22, "Y_Settlement"))/_xll.CQGXLContractData(T22, "Y_Settlement"),"")</f>
        <v>7.824393697999775E-3</v>
      </c>
      <c r="V26" s="25"/>
      <c r="W26" s="24" t="str">
        <f>IF(X23="B",DOLLARFR(_xll.CQGXLContractData(W22, "Low"),32),TEXT(_xll.CQGXLContractData(W22, "Low",,"T"),X23))</f>
        <v>68.925</v>
      </c>
      <c r="X26" s="25">
        <f>IFERROR((W24-_xll.CQGXLContractData(W22, "Y_Settlement"))/_xll.CQGXLContractData(W22, "Y_Settlement"),"")</f>
        <v>-9.6739519885347368E-3</v>
      </c>
      <c r="AA26" s="24" t="str">
        <f>Q16</f>
        <v>ZRE?</v>
      </c>
      <c r="AB26" s="25">
        <f>R20</f>
        <v>5.8552906733584514E-3</v>
      </c>
      <c r="AC26" s="24">
        <f t="shared" si="0"/>
        <v>6</v>
      </c>
    </row>
    <row r="27" spans="2:32" x14ac:dyDescent="0.3">
      <c r="B27" s="24" t="str">
        <f>IF(C23="B",DOLLARFR(_xll.CQGXLContractData(B22, "Bid"),32),TEXT(_xll.CQGXLContractData(B22, "Bid",,"T"),C23))</f>
        <v>3121</v>
      </c>
      <c r="C27" s="24" t="str">
        <f>IF(C23="B",DOLLARFR(_xll.CQGXLContractData(B22, "Ask"),32),TEXT(_xll.CQGXLContractData(B22, "Ask",,"T"),C23))</f>
        <v>3122</v>
      </c>
      <c r="E27" s="24" t="str">
        <f>IF(F23="B",DOLLARFR(_xll.CQGXLContractData(E22, "Bid"),32),TEXT(_xll.CQGXLContractData(E22, "Bid",,"T"),F23))</f>
        <v>62.62</v>
      </c>
      <c r="F27" s="24" t="str">
        <f>IF(F23="B",DOLLARFR(_xll.CQGXLContractData(E22, "Ask"),32),TEXT(_xll.CQGXLContractData(E22, "Ask",,"T"),F23))</f>
        <v>62.63</v>
      </c>
      <c r="H27" s="24" t="str">
        <f>IF(I23="B",DOLLARFR(_xll.CQGXLContractData(H22, "Bid"),32),TEXT(_xll.CQGXLContractData(H22, "Bid",,"T"),I23))</f>
        <v>129.05</v>
      </c>
      <c r="I27" s="24" t="str">
        <f>IF(I23="B",DOLLARFR(_xll.CQGXLContractData(H22, "Ask"),32),TEXT(_xll.CQGXLContractData(H22, "Ask",,"T"),I23))</f>
        <v>130.00</v>
      </c>
      <c r="K27" s="24" t="str">
        <f>IF(L23="B",DOLLARFR(_xll.CQGXLContractData(K22, "Bid"),32),TEXT(_xll.CQGXLContractData(K22, "Bid",,"T"),L23))</f>
        <v>119.30</v>
      </c>
      <c r="L27" s="24" t="str">
        <f>IF(L23="B",DOLLARFR(_xll.CQGXLContractData(K22, "Ask"),32),TEXT(_xll.CQGXLContractData(K22, "Ask",,"T"),L23))</f>
        <v>119.35</v>
      </c>
      <c r="N27" s="24" t="str">
        <f>IF(O23="B",DOLLARFR(_xll.CQGXLContractData(N22, "Bid"),32),TEXT(_xll.CQGXLContractData(N22, "Bid",,"T"),O23))</f>
        <v>228.00</v>
      </c>
      <c r="O27" s="24" t="str">
        <f>IF(O23="B",DOLLARFR(_xll.CQGXLContractData(N22, "Ask"),32),TEXT(_xll.CQGXLContractData(N22, "Ask",,"T"),O23))</f>
        <v>229.30</v>
      </c>
      <c r="Q27" s="24" t="str">
        <f>IF(R23="B",DOLLARFR(_xll.CQGXLContractData(Q22, "Bid"),32),TEXT(_xll.CQGXLContractData(Q22, "Bid",,"T"),R23))</f>
        <v>11.29</v>
      </c>
      <c r="R27" s="24" t="str">
        <f>IF(R23="B",DOLLARFR(_xll.CQGXLContractData(Q22, "Ask"),32),TEXT(_xll.CQGXLContractData(Q22, "Ask",,"T"),R23))</f>
        <v>11.30</v>
      </c>
      <c r="T27" s="24" t="str">
        <f>IF(U23="B",DOLLARFR(_xll.CQGXLContractData(T22, "Bid"),32),TEXT(_xll.CQGXLContractData(T22, "Bid",,"T"),U23))</f>
        <v>142.33</v>
      </c>
      <c r="U27" s="24" t="str">
        <f>IF(U23="B",DOLLARFR(_xll.CQGXLContractData(T22, "Ask"),32),TEXT(_xll.CQGXLContractData(T22, "Ask",,"T"),U23))</f>
        <v>142.35</v>
      </c>
      <c r="W27" s="24" t="str">
        <f>IF(X23="B",DOLLARFR(_xll.CQGXLContractData(W22, "Bid"),32),TEXT(_xll.CQGXLContractData(W22, "Bid",,"T"),X23))</f>
        <v>69.100</v>
      </c>
      <c r="X27" s="24" t="str">
        <f>IF(X23="B",DOLLARFR(_xll.CQGXLContractData(W22, "Ask"),32),TEXT(_xll.CQGXLContractData(W22, "Ask",,"T"),X23))</f>
        <v>69.125</v>
      </c>
      <c r="AA27" s="24" t="str">
        <f>T16</f>
        <v>ZOE?</v>
      </c>
      <c r="AB27" s="25">
        <f>U20</f>
        <v>-1.2249443207126948E-2</v>
      </c>
      <c r="AC27" s="24">
        <f t="shared" si="0"/>
        <v>3</v>
      </c>
    </row>
    <row r="28" spans="2:32" x14ac:dyDescent="0.3">
      <c r="B28" s="24" t="str">
        <f>Symbols!B18</f>
        <v>DXE?</v>
      </c>
      <c r="E28" s="24" t="str">
        <f>Symbols!C18</f>
        <v>EU6?</v>
      </c>
      <c r="H28" s="24" t="str">
        <f>Symbols!D18</f>
        <v>JY6?</v>
      </c>
      <c r="K28" s="24" t="str">
        <f>Symbols!E18</f>
        <v>BP6</v>
      </c>
      <c r="N28" s="24" t="str">
        <f>Symbols!F18</f>
        <v>CA6?</v>
      </c>
      <c r="Q28" s="24" t="str">
        <f>Symbols!G18</f>
        <v>SF6?</v>
      </c>
      <c r="T28" s="24" t="str">
        <f>Symbols!H18</f>
        <v>DA6?</v>
      </c>
      <c r="W28" s="24" t="str">
        <f>Symbols!I18</f>
        <v>NE6?</v>
      </c>
      <c r="AA28" s="24" t="str">
        <f>W16</f>
        <v>GF?</v>
      </c>
      <c r="AB28" s="25">
        <f>X20</f>
        <v>7.7687213448801688E-3</v>
      </c>
      <c r="AC28" s="24">
        <f t="shared" si="0"/>
        <v>6</v>
      </c>
    </row>
    <row r="29" spans="2:32" x14ac:dyDescent="0.3">
      <c r="B29" s="27" t="str">
        <f>LEFT(_xll.CQGXLContractData(B28,"LongDescription"),LEN(_xll.CQGXLContractData(B28,"LongDescription"))-5)</f>
        <v>Dollar Index (ICE): September</v>
      </c>
      <c r="C29" s="24" t="str">
        <f>IF(Symbols!B19="B","B",IF(Symbols!B19=0,0,IF(Symbols!B19=1,"#.0",IF(Symbols!B19=2,"#.00",IF(Symbols!B19=3,"#.000",IF(Symbols!B19=4,"#.0000",IF(Symbols!B19=5,"#.00000",IF(Symbols!B19=6,"#.000000",IF(Symbols!B19=7,"#.0000000")))))))))</f>
        <v>#.000</v>
      </c>
      <c r="E29" s="27" t="str">
        <f>LEFT(_xll.CQGXLContractData(E28,"LongDescription"),LEN(_xll.CQGXLContractData(E28,"LongDescription"))-5)</f>
        <v>Euro FX (Globex): September</v>
      </c>
      <c r="F29" s="24" t="str">
        <f>IF(Symbols!C19="B","B",IF(Symbols!C19=0,0,IF(Symbols!C19=1,"#.0",IF(Symbols!C19=2,"#.00",IF(Symbols!C19=3,"#.000",IF(Symbols!C19=4,"#.0000",IF(Symbols!C19=5,"#.00000",IF(Symbols!C19=6,"#.000000",IF(Symbols!C19=7,"#.0000000")))))))))</f>
        <v>#.0000</v>
      </c>
      <c r="H29" s="27" t="str">
        <f>LEFT(_xll.CQGXLContractData(H28,"LongDescription"),LEN(_xll.CQGXLContractData(H28,"LongDescription"))-5)</f>
        <v>Japanese Yen (Globex): September</v>
      </c>
      <c r="I29" s="24" t="str">
        <f>IF(Symbols!D19="B","B",IF(Symbols!D19=0,0,IF(Symbols!D19=1,"#.0",IF(Symbols!D19=2,"#.00",IF(Symbols!D19=3,"#.000",IF(Symbols!D19=4,"#.0000",IF(Symbols!D19=5,"#.00000",IF(Symbols!D19=6,"#.000000",IF(Symbols!D19=7,"#.0000000")))))))))</f>
        <v>#.0000000</v>
      </c>
      <c r="K29" s="27" t="str">
        <f>LEFT(_xll.CQGXLContractData(K28,"LongDescription"),LEN(_xll.CQGXLContractData(K28,"LongDescription"))-5)</f>
        <v>British Pound (Globex): September</v>
      </c>
      <c r="L29" s="24" t="str">
        <f>IF(Symbols!E19="B","B",IF(Symbols!E19=0,0,IF(Symbols!E19=1,"#.0",IF(Symbols!E19=2,"#.00",IF(Symbols!E19=3,"#.000",IF(Symbols!E19=4,"#.0000",IF(Symbols!E19=5,"#.00000",IF(Symbols!E19=6,"#.000000",IF(Symbols!E19=7,"#.0000000")))))))))</f>
        <v>#.0000</v>
      </c>
      <c r="N29" s="27" t="str">
        <f>LEFT(_xll.CQGXLContractData(N28,"LongDescription"),LEN(_xll.CQGXLContractData(N28,"LongDescription"))-5)</f>
        <v>Canadian Dollar (Globex): September</v>
      </c>
      <c r="O29" s="24" t="str">
        <f>IF(Symbols!F19="B","B",IF(Symbols!F19=0,0,IF(Symbols!F19=1,"#.0",IF(Symbols!F19=2,"#.00",IF(Symbols!F19=3,"#.000",IF(Symbols!F19=4,"#.0000",IF(Symbols!F19=5,"#.00000",IF(Symbols!F19=6,"#.000000",IF(Symbols!F19=7,"#.0000000")))))))))</f>
        <v>#.0000</v>
      </c>
      <c r="Q29" s="27" t="str">
        <f>LEFT(_xll.CQGXLContractData(Q28,"LongDescription"),LEN(_xll.CQGXLContractData(Q28,"LongDescription"))-5)</f>
        <v>Swiss Franc (Globex): September</v>
      </c>
      <c r="R29" s="24" t="str">
        <f>IF(Symbols!G19="B","B",IF(Symbols!G19=0,0,IF(Symbols!G19=1,"#.0",IF(Symbols!G19=2,"#.00",IF(Symbols!G19=3,"#.000",IF(Symbols!G19=4,"#.0000",IF(Symbols!G19=5,"#.00000",IF(Symbols!G19=6,"#.000000",IF(Symbols!G19=7,"#.0000000")))))))))</f>
        <v>#.0000</v>
      </c>
      <c r="T29" s="27" t="str">
        <f>LEFT(_xll.CQGXLContractData(T28,"LongDescription"),LEN(_xll.CQGXLContractData(T28,"LongDescription"))-5)</f>
        <v>Australian Dollar (Globex): September</v>
      </c>
      <c r="U29" s="24" t="str">
        <f>IF(Symbols!H19="B","B",IF(Symbols!H19=0,0,IF(Symbols!H19=1,"#.0",IF(Symbols!H19=2,"#.00",IF(Symbols!H19=3,"#.000",IF(Symbols!H19=4,"#.0000",IF(Symbols!H19=5,"#.00000",IF(Symbols!H19=6,"#.000000",IF(Symbols!H19=7,"#.0000000")))))))))</f>
        <v>#.0000</v>
      </c>
      <c r="W29" s="27" t="str">
        <f>LEFT(_xll.CQGXLContractData(W28,"LongDescription"),LEN(_xll.CQGXLContractData(W28,"LongDescription"))-5)</f>
        <v>New Zealand Dollar (Globex): September</v>
      </c>
      <c r="X29" s="24" t="str">
        <f>IF(Symbols!I19="B","B",IF(Symbols!I19=0,0,IF(Symbols!I19=1,"#.0",IF(Symbols!I19=2,"#.00",IF(Symbols!I19=3,"#.000",IF(Symbols!I19=4,"#.0000",IF(Symbols!I19=5,"#.00000",IF(Symbols!I19=6,"#.000000",IF(Symbols!I19=7,"#.0000000")))))))))</f>
        <v>#.0000</v>
      </c>
      <c r="AA29" s="24" t="str">
        <f>B22</f>
        <v>CCE?</v>
      </c>
      <c r="AB29" s="25">
        <f>C26</f>
        <v>1.2832852101379532E-3</v>
      </c>
      <c r="AC29" s="24">
        <f t="shared" si="0"/>
        <v>6</v>
      </c>
    </row>
    <row r="30" spans="2:32" x14ac:dyDescent="0.3">
      <c r="B30" s="24" t="str">
        <f>IF(C29="B",DOLLARFR(_xll.CQGXLContractData(B28, "Close"),32),TEXT(_xll.CQGXLContractData(B28, "Close",,"T"),C29))</f>
        <v>96.500</v>
      </c>
      <c r="C30" s="24">
        <f>IFERROR(IF((_xll.CQGXLContractData(B28, "High",,"T")-_xll.CQGXLContractData(B28, "Close",,"T"))&lt;=_xll.CQGXLContractData(B28,"TickSize")*2,1,IF((_xll.CQGXLContractData(B28, "Close",,"T")-_xll.CQGXLContractData(B28, "Low",,"T"))&lt;=_xll.CQGXLContractData(B28,"TickSize")*2,-1,0)),"")</f>
        <v>0</v>
      </c>
      <c r="E30" s="24" t="str">
        <f>IF(F29="B",DOLLARFR(_xll.CQGXLContractData(E28, "Close"),32),TEXT(_xll.CQGXLContractData(E28, "Close",,"T"),F29))</f>
        <v>1.1108</v>
      </c>
      <c r="F30" s="24">
        <f>IFERROR(IF((_xll.CQGXLContractData(E28, "High",,"T")-_xll.CQGXLContractData(E28, "Close",,"T"))&lt;=_xll.CQGXLContractData(E28,"TickSize")*2,1,IF((_xll.CQGXLContractData(E28, "Close",,"T")-_xll.CQGXLContractData(E28, "Low",,"T"))&lt;=_xll.CQGXLContractData(E28,"TickSize")*2,-1,0)),"")</f>
        <v>0</v>
      </c>
      <c r="H30" s="24" t="str">
        <f>IF(I29="B",DOLLARFR(_xll.CQGXLContractData(H28, "Close"),32),TEXT(_xll.CQGXLContractData(H28, "Close",,"T"),I29))</f>
        <v>.0083220</v>
      </c>
      <c r="I30" s="24">
        <f>IFERROR(IF((_xll.CQGXLContractData(H28, "High",,"T")-_xll.CQGXLContractData(H28, "Close",,"T"))&lt;=_xll.CQGXLContractData(H28,"TickSize")*2,1,IF((_xll.CQGXLContractData(H28, "Close",,"T")-_xll.CQGXLContractData(H28, "Low",,"T"))&lt;=_xll.CQGXLContractData(H28,"TickSize")*2,-1,0)),"")</f>
        <v>0</v>
      </c>
      <c r="K30" s="24" t="str">
        <f>IF(L29="B",DOLLARFR(_xll.CQGXLContractData(K28, "Close"),32),TEXT(_xll.CQGXLContractData(K28, "Close",,"T"),L29))</f>
        <v>1.5248</v>
      </c>
      <c r="L30" s="24">
        <f>IFERROR(IF((_xll.CQGXLContractData(K28, "High",,"T")-_xll.CQGXLContractData(K28, "Close",,"T"))&lt;=_xll.CQGXLContractData(K28,"TickSize")*2,1,IF((_xll.CQGXLContractData(K28, "Close",,"T")-_xll.CQGXLContractData(K28, "Low",,"T"))&lt;=_xll.CQGXLContractData(K28,"TickSize")*2,-1,0)),"")</f>
        <v>0</v>
      </c>
      <c r="N30" s="24" t="str">
        <f>IF(O29="B",DOLLARFR(_xll.CQGXLContractData(N28, "Close"),32),TEXT(_xll.CQGXLContractData(N28, "Close",,"T"),O29))</f>
        <v>.7584</v>
      </c>
      <c r="O30" s="24">
        <f>IFERROR(IF((_xll.CQGXLContractData(N28, "High",,"T")-_xll.CQGXLContractData(N28, "Close",,"T"))&lt;=_xll.CQGXLContractData(N28,"TickSize")*2,1,IF((_xll.CQGXLContractData(N28, "Close",,"T")-_xll.CQGXLContractData(N28, "Low",,"T"))&lt;=_xll.CQGXLContractData(N28,"TickSize")*2,-1,0)),"")</f>
        <v>0</v>
      </c>
      <c r="Q30" s="24" t="str">
        <f>IF(R29="B",DOLLARFR(_xll.CQGXLContractData(Q28, "Close"),32),TEXT(_xll.CQGXLContractData(Q28, "Close",,"T"),R29))</f>
        <v>1.0239</v>
      </c>
      <c r="R30" s="24">
        <f>IFERROR(IF((_xll.CQGXLContractData(Q28, "High",,"T")-_xll.CQGXLContractData(Q28, "Close",,"T"))&lt;=_xll.CQGXLContractData(Q28,"TickSize")*2,1,IF((_xll.CQGXLContractData(Q28, "Close",,"T")-_xll.CQGXLContractData(Q28, "Low",,"T"))&lt;=_xll.CQGXLContractData(Q28,"TickSize")*2,-1,0)),"")</f>
        <v>0</v>
      </c>
      <c r="T30" s="24" t="str">
        <f>IF(U29="B",DOLLARFR(_xll.CQGXLContractData(T28, "Close"),32),TEXT(_xll.CQGXLContractData(T28, "Close",,"T"),U29))</f>
        <v>.7027</v>
      </c>
      <c r="U30" s="24">
        <f>IFERROR(IF((_xll.CQGXLContractData(T28, "High",,"T")-_xll.CQGXLContractData(T28, "Close",,"T"))&lt;=_xll.CQGXLContractData(T28,"TickSize")*2,1,IF((_xll.CQGXLContractData(T28, "Close",,"T")-_xll.CQGXLContractData(T28, "Low",,"T"))&lt;=_xll.CQGXLContractData(T28,"TickSize")*2,-1,0)),"")</f>
        <v>0</v>
      </c>
      <c r="W30" s="24" t="str">
        <f>IF(X29="B",DOLLARFR(_xll.CQGXLContractData(W28, "Close"),32),TEXT(_xll.CQGXLContractData(W28, "Close",,"T"),X29))</f>
        <v>.6397</v>
      </c>
      <c r="X30" s="24">
        <f>IFERROR(IF((_xll.CQGXLContractData(W28, "High",,"T")-_xll.CQGXLContractData(W28, "Close",,"T"))&lt;=_xll.CQGXLContractData(W28,"TickSize")*2,1,IF((_xll.CQGXLContractData(W28, "Close",,"T")-_xll.CQGXLContractData(W28, "Low",,"T"))&lt;=_xll.CQGXLContractData(W28,"TickSize")*2,-1,0)),"")</f>
        <v>0</v>
      </c>
      <c r="AA30" s="24" t="str">
        <f>E22</f>
        <v>CTE?</v>
      </c>
      <c r="AB30" s="25">
        <f>F26</f>
        <v>2.0803328532564484E-3</v>
      </c>
      <c r="AC30" s="24">
        <f t="shared" si="0"/>
        <v>6</v>
      </c>
    </row>
    <row r="31" spans="2:32" x14ac:dyDescent="0.3">
      <c r="B31" s="24" t="str">
        <f>IF(C29="B",DOLLARFR(_xll.CQGXLContractData(B28, "High"),32),TEXT(_xll.CQGXLContractData(B28, "High",,"T"),C29))</f>
        <v>96.635</v>
      </c>
      <c r="C31" s="24" t="str">
        <f>IFERROR(IF(C29="B",DOLLARFR((_xll.CQGXLContractData(B28,"Close",,"T")-_xll.CQGXLContractData(B28,"Y_Settlement",,"T")),32),TEXT(B30-_xll.CQGXLContractData(B28, "Y_Settlement",,"T"),C29)),"")</f>
        <v>.656</v>
      </c>
      <c r="E31" s="24" t="str">
        <f>IF(F29="B",DOLLARFR(_xll.CQGXLContractData(E28, "High"),32),TEXT(_xll.CQGXLContractData(E28, "High",,"T"),F29))</f>
        <v>1.1245</v>
      </c>
      <c r="F31" s="24" t="str">
        <f>IFERROR(IF(F29="B",DOLLARFR((_xll.CQGXLContractData(E28,"Close",,"T")-_xll.CQGXLContractData(E28,"Y_Settlement",,"T")),32),TEXT(E30-_xll.CQGXLContractData(E28, "Y_Settlement",,"T"),F29)),"")</f>
        <v>-.0132</v>
      </c>
      <c r="H31" s="24" t="str">
        <f>IF(I29="B",DOLLARFR(_xll.CQGXLContractData(H28, "High"),32),TEXT(_xll.CQGXLContractData(H28, "High",,"T"),I29))</f>
        <v>.0083595</v>
      </c>
      <c r="I31" s="24" t="str">
        <f>IFERROR(IF(I29="B",DOLLARFR((_xll.CQGXLContractData(H28,"Close",,"T")-_xll.CQGXLContractData(H28,"Y_Settlement",,"T")),32),TEXT(H30-_xll.CQGXLContractData(H28, "Y_Settlement",,"T"),I29)),"")</f>
        <v>.0000035</v>
      </c>
      <c r="K31" s="24" t="str">
        <f>IF(L29="B",DOLLARFR(_xll.CQGXLContractData(K28, "High"),32),TEXT(_xll.CQGXLContractData(K28, "High",,"T"),L29))</f>
        <v>1.5313</v>
      </c>
      <c r="L31" s="24" t="str">
        <f>IFERROR(IF(L29="B",DOLLARFR((_xll.CQGXLContractData(K28,"Close",,"T")-_xll.CQGXLContractData(K28,"Y_Settlement",,"T")),32),TEXT(K30-_xll.CQGXLContractData(K28, "Y_Settlement",,"T"),L29)),"")</f>
        <v>-.0052</v>
      </c>
      <c r="N31" s="24" t="str">
        <f>IF(O29="B",DOLLARFR(_xll.CQGXLContractData(N28, "High"),32),TEXT(_xll.CQGXLContractData(N28, "High",,"T"),O29))</f>
        <v>.7615</v>
      </c>
      <c r="O31" s="24" t="str">
        <f>IFERROR(IF(O29="B",DOLLARFR((_xll.CQGXLContractData(N28,"Close",,"T")-_xll.CQGXLContractData(N28,"Y_Settlement",,"T")),32),TEXT(N30-_xll.CQGXLContractData(N28, "Y_Settlement",,"T"),O29)),"")</f>
        <v>.0054</v>
      </c>
      <c r="Q31" s="24" t="str">
        <f>IF(R29="B",DOLLARFR(_xll.CQGXLContractData(Q28, "High"),32),TEXT(_xll.CQGXLContractData(Q28, "High",,"T"),R29))</f>
        <v>1.0330</v>
      </c>
      <c r="R31" s="24" t="str">
        <f>IFERROR(IF(R29="B",DOLLARFR((_xll.CQGXLContractData(Q28,"Close",,"T")-_xll.CQGXLContractData(Q28,"Y_Settlement",,"T")),32),TEXT(Q30-_xll.CQGXLContractData(Q28, "Y_Settlement",,"T"),R29)),"")</f>
        <v>-.0079</v>
      </c>
      <c r="T31" s="24" t="str">
        <f>IF(U29="B",DOLLARFR(_xll.CQGXLContractData(T28, "High"),32),TEXT(_xll.CQGXLContractData(T28, "High",,"T"),U29))</f>
        <v>.7061</v>
      </c>
      <c r="U31" s="24" t="str">
        <f>IFERROR(IF(U29="B",DOLLARFR((_xll.CQGXLContractData(T28,"Close",,"T")-_xll.CQGXLContractData(T28,"Y_Settlement",,"T")),32),TEXT(T30-_xll.CQGXLContractData(T28, "Y_Settlement",,"T"),U29)),"")</f>
        <v>.0002</v>
      </c>
      <c r="W31" s="24" t="str">
        <f>IF(X29="B",DOLLARFR(_xll.CQGXLContractData(W28, "High"),32),TEXT(_xll.CQGXLContractData(W28, "High",,"T"),X29))</f>
        <v>.6411</v>
      </c>
      <c r="X31" s="24" t="str">
        <f>IFERROR(IF(X29="B",DOLLARFR((_xll.CQGXLContractData(W28,"Close",,"T")-_xll.CQGXLContractData(W28,"Y_Settlement",,"T")),32),TEXT(W30-_xll.CQGXLContractData(W28, "Y_Settlement",,"T"),X29)),"")</f>
        <v>.0067</v>
      </c>
      <c r="AA31" s="24" t="str">
        <f>H22</f>
        <v>OJE?</v>
      </c>
      <c r="AB31" s="25">
        <f>I26</f>
        <v>1.9305019305019305E-3</v>
      </c>
      <c r="AC31" s="24">
        <f t="shared" si="0"/>
        <v>6</v>
      </c>
    </row>
    <row r="32" spans="2:32" x14ac:dyDescent="0.3">
      <c r="B32" s="24" t="str">
        <f>IF(C29="B",DOLLARFR(_xll.CQGXLContractData(B28, "Low"),32),TEXT(_xll.CQGXLContractData(B28, "Low",,"T"),C29))</f>
        <v>95.810</v>
      </c>
      <c r="C32" s="25">
        <f>IFERROR((B30-_xll.CQGXLContractData(B28, "Y_Settlement"))/_xll.CQGXLContractData(B28, "Y_Settlement"),"")</f>
        <v>6.8444555736404122E-3</v>
      </c>
      <c r="D32" s="25"/>
      <c r="E32" s="24" t="str">
        <f>IF(F29="B",DOLLARFR(_xll.CQGXLContractData(E28, "Low"),32),TEXT(_xll.CQGXLContractData(E28, "Low",,"T"),F29))</f>
        <v>1.1088</v>
      </c>
      <c r="F32" s="25">
        <f>IFERROR((E30-_xll.CQGXLContractData(E28, "Y_Settlement"))/_xll.CQGXLContractData(E28, "Y_Settlement"),"")</f>
        <v>-1.174377224199297E-2</v>
      </c>
      <c r="G32" s="25"/>
      <c r="H32" s="24" t="str">
        <f>IF(I29="B",DOLLARFR(_xll.CQGXLContractData(H28, "Low"),32),TEXT(_xll.CQGXLContractData(H28, "Low",,"T"),I29))</f>
        <v>.0082850</v>
      </c>
      <c r="I32" s="25">
        <f>IFERROR((H30-_xll.CQGXLContractData(H28, "Y_Settlement"))/_xll.CQGXLContractData(H28, "Y_Settlement"),"")</f>
        <v>4.2074893310092338E-4</v>
      </c>
      <c r="J32" s="25"/>
      <c r="K32" s="24" t="str">
        <f>IF(L29="B",DOLLARFR(_xll.CQGXLContractData(K28, "Low"),32),TEXT(_xll.CQGXLContractData(K28, "Low",,"T"),L29))</f>
        <v>1.5218</v>
      </c>
      <c r="L32" s="25">
        <f>IFERROR((K30-_xll.CQGXLContractData(K28, "Y_Settlement"))/_xll.CQGXLContractData(K28, "Y_Settlement"),"")</f>
        <v>-3.3986928104575774E-3</v>
      </c>
      <c r="M32" s="25"/>
      <c r="N32" s="24" t="str">
        <f>IF(O29="B",DOLLARFR(_xll.CQGXLContractData(N28, "Low"),32),TEXT(_xll.CQGXLContractData(N28, "Low",,"T"),O29))</f>
        <v>.7524</v>
      </c>
      <c r="O32" s="25">
        <f>IFERROR((N30-_xll.CQGXLContractData(N28, "Y_Settlement"))/_xll.CQGXLContractData(N28, "Y_Settlement"),"")</f>
        <v>7.1713147410358037E-3</v>
      </c>
      <c r="P32" s="25"/>
      <c r="Q32" s="24" t="str">
        <f>IF(R29="B",DOLLARFR(_xll.CQGXLContractData(Q28, "Low"),32),TEXT(_xll.CQGXLContractData(Q28, "Low",,"T"),R29))</f>
        <v>1.0235</v>
      </c>
      <c r="R32" s="25">
        <f>IFERROR((Q30-_xll.CQGXLContractData(Q28, "Y_Settlement"))/_xll.CQGXLContractData(Q28, "Y_Settlement"),"")</f>
        <v>-7.6565225818957337E-3</v>
      </c>
      <c r="S32" s="25"/>
      <c r="T32" s="24" t="str">
        <f>IF(U29="B",DOLLARFR(_xll.CQGXLContractData(T28, "Low"),32),TEXT(_xll.CQGXLContractData(T28, "Low",,"T"),U29))</f>
        <v>.6990</v>
      </c>
      <c r="U32" s="25">
        <f>IFERROR((T30-_xll.CQGXLContractData(T28, "Y_Settlement"))/_xll.CQGXLContractData(T28, "Y_Settlement"),"")</f>
        <v>2.8469750889676581E-4</v>
      </c>
      <c r="V32" s="25"/>
      <c r="W32" s="24" t="str">
        <f>IF(X29="B",DOLLARFR(_xll.CQGXLContractData(W28, "Low"),32),TEXT(_xll.CQGXLContractData(W28, "Low",,"T"),X29))</f>
        <v>.6326</v>
      </c>
      <c r="X32" s="25">
        <f>IFERROR((W30-_xll.CQGXLContractData(W28, "Y_Settlement"))/_xll.CQGXLContractData(W28, "Y_Settlement"),"")</f>
        <v>1.0584518167456617E-2</v>
      </c>
      <c r="AA32" s="24" t="str">
        <f>K22</f>
        <v>KCE?</v>
      </c>
      <c r="AB32" s="25">
        <f>L26</f>
        <v>8.0270384452892987E-3</v>
      </c>
      <c r="AC32" s="24">
        <f t="shared" si="0"/>
        <v>6</v>
      </c>
    </row>
    <row r="33" spans="2:29" x14ac:dyDescent="0.3">
      <c r="B33" s="24" t="str">
        <f>IF(C29="B",DOLLARFR(_xll.CQGXLContractData(B28, "Bid"),32),TEXT(_xll.CQGXLContractData(B28, "Bid",,"T"),C29))</f>
        <v>96.495</v>
      </c>
      <c r="C33" s="24" t="str">
        <f>IF(C29="B",DOLLARFR(_xll.CQGXLContractData(B28, "Ask"),32),TEXT(_xll.CQGXLContractData(B28, "Ask",,"T"),C29))</f>
        <v>96.505</v>
      </c>
      <c r="E33" s="24" t="str">
        <f>IF(F29="B",DOLLARFR(_xll.CQGXLContractData(E28, "Bid"),32),TEXT(_xll.CQGXLContractData(E28, "Bid",,"T"),F29))</f>
        <v>1.1108</v>
      </c>
      <c r="F33" s="24" t="str">
        <f>IF(F29="B",DOLLARFR(_xll.CQGXLContractData(E28, "Ask"),32),TEXT(_xll.CQGXLContractData(E28, "Ask",,"T"),F29))</f>
        <v>1.1109</v>
      </c>
      <c r="H33" s="24" t="str">
        <f>IF(I29="B",DOLLARFR(_xll.CQGXLContractData(H28, "Bid"),32),TEXT(_xll.CQGXLContractData(H28, "Bid",,"T"),I29))</f>
        <v>.0083215</v>
      </c>
      <c r="I33" s="24" t="str">
        <f>IF(I29="B",DOLLARFR(_xll.CQGXLContractData(H28, "Ask"),32),TEXT(_xll.CQGXLContractData(H28, "Ask",,"T"),I29))</f>
        <v>.0083220</v>
      </c>
      <c r="K33" s="24" t="str">
        <f>IF(L29="B",DOLLARFR(_xll.CQGXLContractData(K28, "Bid"),32),TEXT(_xll.CQGXLContractData(K28, "Bid",,"T"),L29))</f>
        <v>1.5247</v>
      </c>
      <c r="L33" s="24" t="str">
        <f>IF(L29="B",DOLLARFR(_xll.CQGXLContractData(K28, "Ask"),32),TEXT(_xll.CQGXLContractData(K28, "Ask",,"T"),L29))</f>
        <v>1.5248</v>
      </c>
      <c r="N33" s="24" t="str">
        <f>IF(O29="B",DOLLARFR(_xll.CQGXLContractData(N28, "Bid"),32),TEXT(_xll.CQGXLContractData(N28, "Bid",,"T"),O29))</f>
        <v>.7584</v>
      </c>
      <c r="O33" s="24" t="str">
        <f>IF(O29="B",DOLLARFR(_xll.CQGXLContractData(N28, "Ask"),32),TEXT(_xll.CQGXLContractData(N28, "Ask",,"T"),O29))</f>
        <v>.7585</v>
      </c>
      <c r="Q33" s="24" t="str">
        <f>IF(R29="B",DOLLARFR(_xll.CQGXLContractData(Q28, "Bid"),32),TEXT(_xll.CQGXLContractData(Q28, "Bid",,"T"),R29))</f>
        <v>1.0239</v>
      </c>
      <c r="R33" s="24" t="str">
        <f>IF(R29="B",DOLLARFR(_xll.CQGXLContractData(Q28, "Ask"),32),TEXT(_xll.CQGXLContractData(Q28, "Ask",,"T"),R29))</f>
        <v>1.0241</v>
      </c>
      <c r="T33" s="24" t="str">
        <f>IF(U29="B",DOLLARFR(_xll.CQGXLContractData(T28, "Bid"),32),TEXT(_xll.CQGXLContractData(T28, "Bid",,"T"),U29))</f>
        <v>.7027</v>
      </c>
      <c r="U33" s="24" t="str">
        <f>IF(U29="B",DOLLARFR(_xll.CQGXLContractData(T28, "Ask"),32),TEXT(_xll.CQGXLContractData(T28, "Ask",,"T"),U29))</f>
        <v>.7028</v>
      </c>
      <c r="W33" s="24" t="str">
        <f>IF(X29="B",DOLLARFR(_xll.CQGXLContractData(W28, "Bid"),32),TEXT(_xll.CQGXLContractData(W28, "Bid",,"T"),X29))</f>
        <v>.6396</v>
      </c>
      <c r="X33" s="24" t="str">
        <f>IF(X29="B",DOLLARFR(_xll.CQGXLContractData(W28, "Ask"),32),TEXT(_xll.CQGXLContractData(W28, "Ask",,"T"),X29))</f>
        <v>.6397</v>
      </c>
      <c r="AA33" s="24" t="str">
        <f>N22</f>
        <v>LBS?</v>
      </c>
      <c r="AB33" s="25">
        <f>O26</f>
        <v>2.3703041144901533E-2</v>
      </c>
      <c r="AC33" s="24">
        <f t="shared" si="0"/>
        <v>8</v>
      </c>
    </row>
    <row r="34" spans="2:29" x14ac:dyDescent="0.3">
      <c r="AA34" s="24" t="str">
        <f>Q22</f>
        <v>SBE?</v>
      </c>
      <c r="AB34" s="25">
        <f>R26</f>
        <v>5.3122087604846248E-2</v>
      </c>
      <c r="AC34" s="24">
        <f t="shared" si="0"/>
        <v>11</v>
      </c>
    </row>
    <row r="35" spans="2:29" x14ac:dyDescent="0.3">
      <c r="AA35" s="24" t="str">
        <f>T22</f>
        <v>GLE?</v>
      </c>
      <c r="AB35" s="25">
        <f>U26</f>
        <v>7.824393697999775E-3</v>
      </c>
      <c r="AC35" s="24">
        <f t="shared" si="0"/>
        <v>6</v>
      </c>
    </row>
    <row r="36" spans="2:29" x14ac:dyDescent="0.3">
      <c r="AA36" s="24" t="str">
        <f>W22</f>
        <v>HE?</v>
      </c>
      <c r="AB36" s="25">
        <f>X26</f>
        <v>-9.6739519885347368E-3</v>
      </c>
      <c r="AC36" s="24">
        <f t="shared" si="0"/>
        <v>3</v>
      </c>
    </row>
    <row r="37" spans="2:29" x14ac:dyDescent="0.3">
      <c r="AA37" s="24" t="str">
        <f>B28</f>
        <v>DXE?</v>
      </c>
      <c r="AB37" s="25">
        <f>C32</f>
        <v>6.8444555736404122E-3</v>
      </c>
      <c r="AC37" s="24">
        <f t="shared" si="0"/>
        <v>6</v>
      </c>
    </row>
    <row r="38" spans="2:29" x14ac:dyDescent="0.3">
      <c r="AA38" s="24" t="str">
        <f>E28</f>
        <v>EU6?</v>
      </c>
      <c r="AB38" s="25">
        <f>F32</f>
        <v>-1.174377224199297E-2</v>
      </c>
      <c r="AC38" s="24">
        <f t="shared" si="0"/>
        <v>3</v>
      </c>
    </row>
    <row r="39" spans="2:29" x14ac:dyDescent="0.3">
      <c r="AA39" s="24" t="str">
        <f>H28</f>
        <v>JY6?</v>
      </c>
      <c r="AB39" s="25">
        <f>I32</f>
        <v>4.2074893310092338E-4</v>
      </c>
      <c r="AC39" s="24">
        <f t="shared" si="0"/>
        <v>6</v>
      </c>
    </row>
    <row r="40" spans="2:29" x14ac:dyDescent="0.3">
      <c r="AA40" s="24" t="str">
        <f>K28</f>
        <v>BP6</v>
      </c>
      <c r="AB40" s="25">
        <f>L32</f>
        <v>-3.3986928104575774E-3</v>
      </c>
      <c r="AC40" s="24">
        <f t="shared" si="0"/>
        <v>5</v>
      </c>
    </row>
    <row r="41" spans="2:29" x14ac:dyDescent="0.3">
      <c r="AA41" s="24" t="str">
        <f>N28</f>
        <v>CA6?</v>
      </c>
      <c r="AB41" s="25">
        <f>O32</f>
        <v>7.1713147410358037E-3</v>
      </c>
      <c r="AC41" s="24">
        <f t="shared" si="0"/>
        <v>6</v>
      </c>
    </row>
    <row r="42" spans="2:29" x14ac:dyDescent="0.3">
      <c r="AA42" s="24" t="str">
        <f>Q28</f>
        <v>SF6?</v>
      </c>
      <c r="AB42" s="25">
        <f>R32</f>
        <v>-7.6565225818957337E-3</v>
      </c>
      <c r="AC42" s="24">
        <f t="shared" si="0"/>
        <v>4</v>
      </c>
    </row>
    <row r="43" spans="2:29" x14ac:dyDescent="0.3">
      <c r="AA43" s="24" t="str">
        <f>T28</f>
        <v>DA6?</v>
      </c>
      <c r="AB43" s="25">
        <f>U32</f>
        <v>2.8469750889676581E-4</v>
      </c>
      <c r="AC43" s="24">
        <f t="shared" si="0"/>
        <v>6</v>
      </c>
    </row>
    <row r="44" spans="2:29" x14ac:dyDescent="0.3">
      <c r="AA44" s="24" t="str">
        <f>W28</f>
        <v>NE6?</v>
      </c>
      <c r="AB44" s="25">
        <f>X32</f>
        <v>1.0584518167456617E-2</v>
      </c>
      <c r="AC44" s="24">
        <f t="shared" si="0"/>
        <v>6</v>
      </c>
    </row>
  </sheetData>
  <sheetProtection algorithmName="SHA-512" hashValue="MLwbccqcl8h0Qjo7JxvCXSPapweGGm3cQmDKRLW+Mr6ih7zWC1qbxxIwo+pPBmQ6q15gC+uathEc37pA0lKD7Q==" saltValue="b0qQBJN5c2KxtsZFuVcM9A==" spinCount="100000" sheet="1" objects="1" scenarios="1" selectLockedCells="1" selectUnlockedCell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Display</vt:lpstr>
      <vt:lpstr>Symbols</vt:lpstr>
      <vt:lpstr>Data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2015-03-02T15:59:30Z</dcterms:created>
  <dcterms:modified xsi:type="dcterms:W3CDTF">2015-09-03T16:20:49Z</dcterms:modified>
</cp:coreProperties>
</file>